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xWindow="65521" yWindow="4635" windowWidth="12120" windowHeight="4680" tabRatio="839" activeTab="0"/>
  </bookViews>
  <sheets>
    <sheet name="IS" sheetId="1" r:id="rId1"/>
    <sheet name="BS" sheetId="2" r:id="rId2"/>
    <sheet name="Equity" sheetId="3" r:id="rId3"/>
    <sheet name="CashFlow" sheetId="4" r:id="rId4"/>
    <sheet name="Notes" sheetId="5" r:id="rId5"/>
  </sheets>
  <definedNames>
    <definedName name="_xlnm.Print_Area" localSheetId="1">'BS'!$A$1:$F$63</definedName>
    <definedName name="_xlnm.Print_Area" localSheetId="3">'CashFlow'!$A$1:$E$48</definedName>
    <definedName name="_xlnm.Print_Area" localSheetId="0">'IS'!$A$5:$I$66</definedName>
    <definedName name="_xlnm.Print_Area" localSheetId="4">'Notes'!$A$1:$I$251</definedName>
  </definedNames>
  <calcPr fullCalcOnLoad="1"/>
</workbook>
</file>

<file path=xl/sharedStrings.xml><?xml version="1.0" encoding="utf-8"?>
<sst xmlns="http://schemas.openxmlformats.org/spreadsheetml/2006/main" count="275" uniqueCount="187">
  <si>
    <t>Property, plant and equipment</t>
  </si>
  <si>
    <t>Current assets</t>
  </si>
  <si>
    <t>Inventories</t>
  </si>
  <si>
    <t>Current liabilities</t>
  </si>
  <si>
    <t>Taxation</t>
  </si>
  <si>
    <t>RM'000</t>
  </si>
  <si>
    <t>Share capital</t>
  </si>
  <si>
    <t>Revenue</t>
  </si>
  <si>
    <t>4.</t>
  </si>
  <si>
    <t>Cost of sales</t>
  </si>
  <si>
    <t>Other operating income</t>
  </si>
  <si>
    <t>2.</t>
  </si>
  <si>
    <t>Total</t>
  </si>
  <si>
    <t>Minority interest</t>
  </si>
  <si>
    <t>1.</t>
  </si>
  <si>
    <t>Finance cost</t>
  </si>
  <si>
    <t>Short term borrowings</t>
  </si>
  <si>
    <t>Shareholders' funds</t>
  </si>
  <si>
    <t>Long term borrowings</t>
  </si>
  <si>
    <t>(The figures have not been audited)</t>
  </si>
  <si>
    <t>As At End</t>
  </si>
  <si>
    <t>Quarter</t>
  </si>
  <si>
    <t>As At</t>
  </si>
  <si>
    <t>Preceding</t>
  </si>
  <si>
    <t>CONDENSED CONSOLIDATED INCOME STATEMENTS</t>
  </si>
  <si>
    <t>Individual Quarter</t>
  </si>
  <si>
    <t>Current Year</t>
  </si>
  <si>
    <t>Preceding Year</t>
  </si>
  <si>
    <t>Corresponding</t>
  </si>
  <si>
    <t>To Date</t>
  </si>
  <si>
    <t>Cumulative Quarter</t>
  </si>
  <si>
    <t>Unsecured</t>
  </si>
  <si>
    <t>Secured</t>
  </si>
  <si>
    <t>Capital</t>
  </si>
  <si>
    <t>As at</t>
  </si>
  <si>
    <t>Period</t>
  </si>
  <si>
    <t>Gross profit</t>
  </si>
  <si>
    <t>Operating expenses</t>
  </si>
  <si>
    <t>Notes:</t>
  </si>
  <si>
    <t xml:space="preserve">Of Current </t>
  </si>
  <si>
    <t>*</t>
  </si>
  <si>
    <t>Notes :</t>
  </si>
  <si>
    <t>* Represents RM2</t>
  </si>
  <si>
    <t xml:space="preserve">              </t>
  </si>
  <si>
    <t>CONDENSED CONSOLIDATED STATEMENT OF CHANGES IN EQUITY</t>
  </si>
  <si>
    <t>Share</t>
  </si>
  <si>
    <t>CONDENSED CONSOLIDATED CASH FLOW STATEMENT</t>
  </si>
  <si>
    <t>Cumulative</t>
  </si>
  <si>
    <t>3.</t>
  </si>
  <si>
    <t>5.</t>
  </si>
  <si>
    <t>Estimates</t>
  </si>
  <si>
    <t>6.</t>
  </si>
  <si>
    <t>Issuance, cancellations, repurchases, resale and repayments of debt and equity securities</t>
  </si>
  <si>
    <t>7.</t>
  </si>
  <si>
    <t>11.</t>
  </si>
  <si>
    <t>12.</t>
  </si>
  <si>
    <t>13.</t>
  </si>
  <si>
    <t>- Contracted but not provided for</t>
  </si>
  <si>
    <t>14.</t>
  </si>
  <si>
    <t>15.</t>
  </si>
  <si>
    <t>Comments on material change in Profit before taxation</t>
  </si>
  <si>
    <t>16.</t>
  </si>
  <si>
    <t>17.</t>
  </si>
  <si>
    <t>18.</t>
  </si>
  <si>
    <t>19.</t>
  </si>
  <si>
    <t>20.</t>
  </si>
  <si>
    <t>21.</t>
  </si>
  <si>
    <t>22.</t>
  </si>
  <si>
    <t>Material litigation</t>
  </si>
  <si>
    <t>Individual</t>
  </si>
  <si>
    <t xml:space="preserve"> - Local currency (RM)</t>
  </si>
  <si>
    <t>Net Tangible Assets per share (RM)</t>
  </si>
  <si>
    <t>COMINTEL CORPORATION BHD</t>
  </si>
  <si>
    <t>(Company No. 630068-T)</t>
  </si>
  <si>
    <t>Other receivables, deposits and prepayment</t>
  </si>
  <si>
    <t>Fixed deposits with financial institutions</t>
  </si>
  <si>
    <t>Trade receivables</t>
  </si>
  <si>
    <t>Amounts owing by related parties</t>
  </si>
  <si>
    <t>Trade payables</t>
  </si>
  <si>
    <t>Other payables and accruals</t>
  </si>
  <si>
    <t>Amounts owing to related parties</t>
  </si>
  <si>
    <t>Provision for taxation</t>
  </si>
  <si>
    <t>Share premium</t>
  </si>
  <si>
    <t>Deferred tax liabilities</t>
  </si>
  <si>
    <t>Deferred tax assets</t>
  </si>
  <si>
    <t>As at 2 October 2003</t>
  </si>
  <si>
    <t>Premium</t>
  </si>
  <si>
    <t>Cash and cash equivalents at the end of the period</t>
  </si>
  <si>
    <t>Net changes in cash and cash equivalents</t>
  </si>
  <si>
    <t>Cash and cash equivalents at the beginning of the period</t>
  </si>
  <si>
    <t>Cash and bank balances</t>
  </si>
  <si>
    <t>Analysed into:</t>
  </si>
  <si>
    <t>Fixed deposit with financial institutions</t>
  </si>
  <si>
    <t>Bank overdrafts</t>
  </si>
  <si>
    <t>EXPLANATORY NOTES</t>
  </si>
  <si>
    <t>Nature and amount of unusual items affecting assets, liabilities, equity, net income or cash flows</t>
  </si>
  <si>
    <t>Note</t>
  </si>
  <si>
    <t>Current Quarter</t>
  </si>
  <si>
    <t xml:space="preserve">Current </t>
  </si>
  <si>
    <t xml:space="preserve">   of RM0.50 each in issue ('000) *</t>
  </si>
  <si>
    <t xml:space="preserve">   shares in issue</t>
  </si>
  <si>
    <t>Weighted average number of ordinary shares</t>
  </si>
  <si>
    <t>Weighted average number of ordinary</t>
  </si>
  <si>
    <t xml:space="preserve">   shares of RM0.50 each in issue ('000)</t>
  </si>
  <si>
    <t>Actual number of ordinary</t>
  </si>
  <si>
    <t xml:space="preserve"> </t>
  </si>
  <si>
    <t>Actual number of ordinary shares</t>
  </si>
  <si>
    <t xml:space="preserve">   in issue</t>
  </si>
  <si>
    <t>Retained profit</t>
  </si>
  <si>
    <t>Retained</t>
  </si>
  <si>
    <t>Profit</t>
  </si>
  <si>
    <t>(Distributable)</t>
  </si>
  <si>
    <t>(Non Distributable)</t>
  </si>
  <si>
    <t>8.</t>
  </si>
  <si>
    <t>9.</t>
  </si>
  <si>
    <t>10.</t>
  </si>
  <si>
    <t>Year Ended</t>
  </si>
  <si>
    <t>Accruing in the period</t>
  </si>
  <si>
    <t>23.</t>
  </si>
  <si>
    <t>Bank overdraft</t>
  </si>
  <si>
    <t>Reserve</t>
  </si>
  <si>
    <t>Balance as at 31 January 2005</t>
  </si>
  <si>
    <t>Net cash outflow from investing activities</t>
  </si>
  <si>
    <t xml:space="preserve">Net current assets </t>
  </si>
  <si>
    <t>Issue of shares</t>
  </si>
  <si>
    <t>Malaysia</t>
  </si>
  <si>
    <t>Foreign Countries</t>
  </si>
  <si>
    <t>Manufacturing</t>
  </si>
  <si>
    <t>Defence Maintenance</t>
  </si>
  <si>
    <t>Communication &amp; System Integration</t>
  </si>
  <si>
    <t>Tax refundable</t>
  </si>
  <si>
    <t>30.04.2005</t>
  </si>
  <si>
    <t>30.04.2004</t>
  </si>
  <si>
    <t>FOR THE FIRST QUARTER ENDED 30 APRIL 2005</t>
  </si>
  <si>
    <t>CONDENSED CONSOLIDATED  BALANCE SHEETS AS AT 30 APRIL 2005</t>
  </si>
  <si>
    <t>Listing expenses</t>
  </si>
  <si>
    <t>As at 1 February 2005</t>
  </si>
  <si>
    <t>Balance as at 30 April 2005</t>
  </si>
  <si>
    <t>(Proforma)</t>
  </si>
  <si>
    <t>Total Group borrowings as at 30 April 2005 were as follows :-</t>
  </si>
  <si>
    <t>31.01.2005</t>
  </si>
  <si>
    <t>Intangible assets</t>
  </si>
  <si>
    <t>Hire purchase payables</t>
  </si>
  <si>
    <t>Consolidated</t>
  </si>
  <si>
    <t xml:space="preserve"> - Diluted loss per share (sen)</t>
  </si>
  <si>
    <t>Material events subsequent to the end of the interim period</t>
  </si>
  <si>
    <t>Valuation of property, plant and equipment</t>
  </si>
  <si>
    <t xml:space="preserve">During the quarter under review, there were no items or events that arose, which affected assets, liabilities, equity, net income or cash flows, that are unusual by reason of their nature, size or incidence. </t>
  </si>
  <si>
    <t>Loss for the period (RM'000)</t>
  </si>
  <si>
    <t>Basis of calculation of loss per share</t>
  </si>
  <si>
    <t>The basic loss per share for the quarter and cumulative year to date are computed as follow:</t>
  </si>
  <si>
    <t xml:space="preserve"> - Basic loss per share (sen)</t>
  </si>
  <si>
    <t>Dividends</t>
  </si>
  <si>
    <t>As at 31 January 2004</t>
  </si>
  <si>
    <t>As at 1 February 2004</t>
  </si>
  <si>
    <t>Net loss for the period</t>
  </si>
  <si>
    <t>(Loss)/Profit from operations</t>
  </si>
  <si>
    <t>(Loss)/Profit before tax</t>
  </si>
  <si>
    <t xml:space="preserve">(Loss)/Profit after tax </t>
  </si>
  <si>
    <t>(Loss)/Profit after tax &amp; minority interest</t>
  </si>
  <si>
    <t>Segment profit/(loss) before taxation</t>
  </si>
  <si>
    <t xml:space="preserve">Segment Revenue </t>
  </si>
  <si>
    <t>Profit forecast</t>
  </si>
  <si>
    <t>26.</t>
  </si>
  <si>
    <t>Approval of financial statement</t>
  </si>
  <si>
    <t>Investment Holding</t>
  </si>
  <si>
    <t>24.</t>
  </si>
  <si>
    <t>25.</t>
  </si>
  <si>
    <t>Net cash inflow from operating activities</t>
  </si>
  <si>
    <t>Net cash outflow from financing activities</t>
  </si>
  <si>
    <t>Accounting policies and methods of computation</t>
  </si>
  <si>
    <t>Audit report</t>
  </si>
  <si>
    <t>Seasonality or cyclicality</t>
  </si>
  <si>
    <t>Change in the composition of the group</t>
  </si>
  <si>
    <t>Contingent liabilities and contingent assets</t>
  </si>
  <si>
    <t>Segmental information</t>
  </si>
  <si>
    <t>Review of performance</t>
  </si>
  <si>
    <t>Commentary on prospects</t>
  </si>
  <si>
    <t>Unquoted investments and/or properties</t>
  </si>
  <si>
    <t>Purchase or disposal of quoted securities</t>
  </si>
  <si>
    <t>Status of corporate proposal announced</t>
  </si>
  <si>
    <t xml:space="preserve">Group borrowings </t>
  </si>
  <si>
    <t>Off balance sheet financial instruments</t>
  </si>
  <si>
    <t>Status of application of certificate of fitness ("CF")</t>
  </si>
  <si>
    <t>The revenue and profit/(loss) of the Group are generated from the following segments:</t>
  </si>
  <si>
    <t>Provision for taxation for the period under review</t>
  </si>
  <si>
    <t>Deferred taxation</t>
  </si>
</sst>
</file>

<file path=xl/styles.xml><?xml version="1.0" encoding="utf-8"?>
<styleSheet xmlns="http://schemas.openxmlformats.org/spreadsheetml/2006/main">
  <numFmts count="6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M&quot;#,##0;\-&quot;RM&quot;#,##0"/>
    <numFmt numFmtId="173" formatCode="&quot;RM&quot;#,##0;[Red]\-&quot;RM&quot;#,##0"/>
    <numFmt numFmtId="174" formatCode="&quot;RM&quot;#,##0.00;\-&quot;RM&quot;#,##0.00"/>
    <numFmt numFmtId="175" formatCode="&quot;RM&quot;#,##0.00;[Red]\-&quot;RM&quot;#,##0.00"/>
    <numFmt numFmtId="176" formatCode="_-&quot;RM&quot;* #,##0_-;\-&quot;RM&quot;* #,##0_-;_-&quot;RM&quot;* &quot;-&quot;_-;_-@_-"/>
    <numFmt numFmtId="177" formatCode="_-&quot;RM&quot;* #,##0.00_-;\-&quot;RM&quot;* #,##0.00_-;_-&quot;RM&quot;* &quot;-&quot;??_-;_-@_-"/>
    <numFmt numFmtId="178" formatCode="0.00_);[Red]\(0.00\)"/>
    <numFmt numFmtId="179" formatCode="_(* #,##0_);_(* \(#,##0\);_(* &quot;-&quot;??_);_(@_)"/>
    <numFmt numFmtId="180" formatCode="#,##0.000_);\(#,##0.000\)"/>
    <numFmt numFmtId="181" formatCode="0.0%"/>
    <numFmt numFmtId="182" formatCode="0.0000"/>
    <numFmt numFmtId="183" formatCode="0.000"/>
    <numFmt numFmtId="184" formatCode="#,##0.0;\-#,##0.0"/>
    <numFmt numFmtId="185" formatCode="#,##0.000;\-#,##0.000"/>
    <numFmt numFmtId="186" formatCode="_-* #,##0_-;\-* #,##0_-;_-* &quot;-&quot;??_-;_-@_-"/>
    <numFmt numFmtId="187" formatCode="#,##0.00_ ;\-#,##0.00\ "/>
    <numFmt numFmtId="188" formatCode="#,##0.0000;\-#,##0.0000"/>
    <numFmt numFmtId="189" formatCode="#,##0.000000;\-#,##0.000000"/>
    <numFmt numFmtId="190" formatCode="mm/dd/yy;@"/>
    <numFmt numFmtId="191" formatCode="#,##0_ ;\-#,##0\ "/>
    <numFmt numFmtId="192" formatCode="[$-409]dddd\,\ mmmm\ dd\,\ yyyy"/>
    <numFmt numFmtId="193" formatCode="00000"/>
    <numFmt numFmtId="194" formatCode="#,##0.0_);[Red]\(#,##0.0\)"/>
    <numFmt numFmtId="195" formatCode="0.0"/>
    <numFmt numFmtId="196" formatCode="#,##0.000_);[Red]\(#,##0.000\)"/>
    <numFmt numFmtId="197" formatCode="#,##0.0000_);[Red]\(#,##0.0000\)"/>
    <numFmt numFmtId="198" formatCode="#,##0.00000_);[Red]\(#,##0.00000\)"/>
    <numFmt numFmtId="199" formatCode="#,##0.000000_);[Red]\(#,##0.000000\)"/>
    <numFmt numFmtId="200" formatCode="#,##0.0000000_);[Red]\(#,##0.0000000\)"/>
    <numFmt numFmtId="201" formatCode="_(* #,##0.0_);_(* \(#,##0.0\);_(* &quot;-&quot;??_);_(@_)"/>
    <numFmt numFmtId="202" formatCode="_-* #,##0.0_-;\-* #,##0.0_-;_-* &quot;-&quot;?_-;_-@_-"/>
    <numFmt numFmtId="203" formatCode="_(* #,##0.0_);_(* \(#,##0.0\);_(* &quot;-&quot;?_);_(@_)"/>
    <numFmt numFmtId="204" formatCode="_(* #,##0_);_(* \(#,##0\);_(* &quot;-&quot;?_);_(@_)"/>
    <numFmt numFmtId="205" formatCode="_(* #,##0.000_);_(* \(#,##0.000\);_(* &quot;-&quot;??_);_(@_)"/>
    <numFmt numFmtId="206" formatCode="_(* #,##0.0000_);_(* \(#,##0.0000\);_(* &quot;-&quot;??_);_(@_)"/>
    <numFmt numFmtId="207" formatCode="_(* #,##0.00000_);_(* \(#,##0.00000\);_(* &quot;-&quot;??_);_(@_)"/>
    <numFmt numFmtId="208" formatCode="&quot;Yes&quot;;&quot;Yes&quot;;&quot;No&quot;"/>
    <numFmt numFmtId="209" formatCode="&quot;True&quot;;&quot;True&quot;;&quot;False&quot;"/>
    <numFmt numFmtId="210" formatCode="&quot;On&quot;;&quot;On&quot;;&quot;Off&quot;"/>
    <numFmt numFmtId="211" formatCode="[$€-2]\ #,##0.00_);[Red]\([$€-2]\ #,##0.00\)"/>
    <numFmt numFmtId="212" formatCode="_(* #,##0.0_);_(* \(#,##0.0\);_(* &quot;-&quot;_);_(@_)"/>
    <numFmt numFmtId="213" formatCode="_(* #,##0.00_);_(* \(#,##0.00\);_(* &quot;-&quot;_);_(@_)"/>
    <numFmt numFmtId="214" formatCode="0.00_);\(0.00\)"/>
    <numFmt numFmtId="215" formatCode="0_);\(0\)"/>
  </numFmts>
  <fonts count="12">
    <font>
      <sz val="10"/>
      <name val="Arial"/>
      <family val="2"/>
    </font>
    <font>
      <u val="single"/>
      <sz val="10"/>
      <color indexed="36"/>
      <name val="Arial"/>
      <family val="2"/>
    </font>
    <font>
      <u val="single"/>
      <sz val="10"/>
      <color indexed="12"/>
      <name val="Arial"/>
      <family val="2"/>
    </font>
    <font>
      <sz val="10"/>
      <name val="Times New Roman"/>
      <family val="1"/>
    </font>
    <font>
      <b/>
      <sz val="10"/>
      <name val="Times New Roman"/>
      <family val="1"/>
    </font>
    <font>
      <b/>
      <sz val="8"/>
      <name val="Times New Roman"/>
      <family val="1"/>
    </font>
    <font>
      <sz val="9"/>
      <name val="Times New Roman"/>
      <family val="1"/>
    </font>
    <font>
      <sz val="10"/>
      <color indexed="8"/>
      <name val="Times New Roman"/>
      <family val="1"/>
    </font>
    <font>
      <sz val="10"/>
      <name val="TMSRMN"/>
      <family val="0"/>
    </font>
    <font>
      <b/>
      <sz val="10"/>
      <color indexed="8"/>
      <name val="Times New Roman"/>
      <family val="1"/>
    </font>
    <font>
      <sz val="9"/>
      <color indexed="8"/>
      <name val="Times New Roman"/>
      <family val="1"/>
    </font>
    <font>
      <sz val="10"/>
      <color indexed="8"/>
      <name val="Arial"/>
      <family val="2"/>
    </font>
  </fonts>
  <fills count="3">
    <fill>
      <patternFill/>
    </fill>
    <fill>
      <patternFill patternType="gray125"/>
    </fill>
    <fill>
      <patternFill patternType="solid">
        <fgColor indexed="9"/>
        <bgColor indexed="64"/>
      </patternFill>
    </fill>
  </fills>
  <borders count="9">
    <border>
      <left/>
      <right/>
      <top/>
      <bottom/>
      <diagonal/>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color indexed="63"/>
      </left>
      <right>
        <color indexed="63"/>
      </right>
      <top>
        <color indexed="63"/>
      </top>
      <bottom style="double"/>
    </border>
    <border>
      <left>
        <color indexed="63"/>
      </left>
      <right>
        <color indexed="63"/>
      </right>
      <top style="thin"/>
      <bottom style="thin"/>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0" fontId="0" fillId="0" borderId="0">
      <alignment/>
      <protection/>
    </xf>
    <xf numFmtId="3" fontId="8" fillId="0" borderId="0">
      <alignment/>
      <protection/>
    </xf>
    <xf numFmtId="0" fontId="0" fillId="0" borderId="0">
      <alignment/>
      <protection/>
    </xf>
    <xf numFmtId="9" fontId="0" fillId="0" borderId="0" applyFont="0" applyFill="0" applyBorder="0" applyAlignment="0" applyProtection="0"/>
  </cellStyleXfs>
  <cellXfs count="120">
    <xf numFmtId="0" fontId="0" fillId="0" borderId="0" xfId="0" applyAlignment="1">
      <alignment/>
    </xf>
    <xf numFmtId="179" fontId="3" fillId="0" borderId="1" xfId="15" applyNumberFormat="1" applyFont="1" applyFill="1" applyBorder="1" applyAlignment="1">
      <alignment horizontal="center"/>
    </xf>
    <xf numFmtId="179" fontId="3" fillId="0" borderId="0" xfId="15" applyNumberFormat="1" applyFont="1" applyFill="1" applyAlignment="1">
      <alignment/>
    </xf>
    <xf numFmtId="179" fontId="3" fillId="0" borderId="0" xfId="15" applyNumberFormat="1" applyFont="1" applyFill="1" applyBorder="1" applyAlignment="1">
      <alignment/>
    </xf>
    <xf numFmtId="179" fontId="3" fillId="0" borderId="0" xfId="15" applyNumberFormat="1" applyFont="1" applyBorder="1" applyAlignment="1">
      <alignment horizontal="center"/>
    </xf>
    <xf numFmtId="0" fontId="3" fillId="0" borderId="0" xfId="24" applyFont="1">
      <alignment/>
      <protection/>
    </xf>
    <xf numFmtId="0" fontId="3" fillId="0" borderId="0" xfId="24" applyFont="1" applyAlignment="1">
      <alignment horizontal="center"/>
      <protection/>
    </xf>
    <xf numFmtId="0" fontId="4" fillId="0" borderId="0" xfId="24" applyFont="1" applyAlignment="1">
      <alignment/>
      <protection/>
    </xf>
    <xf numFmtId="0" fontId="5" fillId="0" borderId="0" xfId="24" applyFont="1" applyAlignment="1" quotePrefix="1">
      <alignment/>
      <protection/>
    </xf>
    <xf numFmtId="0" fontId="4" fillId="0" borderId="0" xfId="24" applyFont="1">
      <alignment/>
      <protection/>
    </xf>
    <xf numFmtId="0" fontId="6" fillId="0" borderId="0" xfId="24" applyFont="1" applyAlignment="1">
      <alignment horizontal="center"/>
      <protection/>
    </xf>
    <xf numFmtId="179" fontId="3" fillId="0" borderId="0" xfId="15" applyNumberFormat="1" applyFont="1" applyAlignment="1">
      <alignment/>
    </xf>
    <xf numFmtId="179" fontId="3" fillId="0" borderId="0" xfId="15" applyNumberFormat="1" applyFont="1" applyAlignment="1">
      <alignment horizontal="center"/>
    </xf>
    <xf numFmtId="179" fontId="3" fillId="0" borderId="2" xfId="15" applyNumberFormat="1" applyFont="1" applyBorder="1" applyAlignment="1">
      <alignment/>
    </xf>
    <xf numFmtId="179" fontId="3" fillId="0" borderId="2" xfId="15" applyNumberFormat="1" applyFont="1" applyBorder="1" applyAlignment="1">
      <alignment horizontal="center"/>
    </xf>
    <xf numFmtId="179" fontId="3" fillId="0" borderId="3" xfId="15" applyNumberFormat="1" applyFont="1" applyBorder="1" applyAlignment="1">
      <alignment horizontal="center"/>
    </xf>
    <xf numFmtId="179" fontId="3" fillId="0" borderId="0" xfId="15" applyNumberFormat="1" applyFont="1" applyBorder="1" applyAlignment="1">
      <alignment/>
    </xf>
    <xf numFmtId="16" fontId="3" fillId="0" borderId="0" xfId="24" applyNumberFormat="1" applyFont="1" applyAlignment="1">
      <alignment horizontal="center"/>
      <protection/>
    </xf>
    <xf numFmtId="179" fontId="4" fillId="0" borderId="0" xfId="15" applyNumberFormat="1" applyFont="1" applyAlignment="1">
      <alignment/>
    </xf>
    <xf numFmtId="179" fontId="3" fillId="0" borderId="4" xfId="15" applyNumberFormat="1" applyFont="1" applyBorder="1" applyAlignment="1">
      <alignment/>
    </xf>
    <xf numFmtId="179" fontId="3" fillId="0" borderId="5" xfId="15" applyNumberFormat="1" applyFont="1" applyBorder="1" applyAlignment="1">
      <alignment/>
    </xf>
    <xf numFmtId="179" fontId="3" fillId="0" borderId="6" xfId="15" applyNumberFormat="1" applyFont="1" applyBorder="1" applyAlignment="1">
      <alignment/>
    </xf>
    <xf numFmtId="179" fontId="4" fillId="0" borderId="0" xfId="15" applyNumberFormat="1" applyFont="1" applyBorder="1" applyAlignment="1">
      <alignment/>
    </xf>
    <xf numFmtId="179" fontId="3" fillId="0" borderId="1" xfId="15" applyNumberFormat="1" applyFont="1" applyBorder="1" applyAlignment="1">
      <alignment/>
    </xf>
    <xf numFmtId="179" fontId="3" fillId="0" borderId="0" xfId="15" applyNumberFormat="1" applyFont="1" applyAlignment="1">
      <alignment horizontal="right"/>
    </xf>
    <xf numFmtId="179" fontId="3" fillId="0" borderId="3" xfId="15" applyNumberFormat="1" applyFont="1" applyBorder="1" applyAlignment="1">
      <alignment/>
    </xf>
    <xf numFmtId="0" fontId="3" fillId="0" borderId="0" xfId="24" applyFont="1" applyAlignment="1">
      <alignment horizontal="right"/>
      <protection/>
    </xf>
    <xf numFmtId="179" fontId="4" fillId="0" borderId="0" xfId="24" applyNumberFormat="1" applyFont="1">
      <alignment/>
      <protection/>
    </xf>
    <xf numFmtId="179" fontId="3" fillId="0" borderId="0" xfId="24" applyNumberFormat="1" applyFont="1" applyAlignment="1">
      <alignment horizontal="center"/>
      <protection/>
    </xf>
    <xf numFmtId="206" fontId="3" fillId="0" borderId="0" xfId="24" applyNumberFormat="1" applyFont="1" applyAlignment="1">
      <alignment horizontal="center"/>
      <protection/>
    </xf>
    <xf numFmtId="179" fontId="3" fillId="0" borderId="0" xfId="24" applyNumberFormat="1" applyFont="1">
      <alignment/>
      <protection/>
    </xf>
    <xf numFmtId="43" fontId="3" fillId="0" borderId="0" xfId="15" applyFont="1" applyAlignment="1">
      <alignment horizontal="center"/>
    </xf>
    <xf numFmtId="43" fontId="3" fillId="0" borderId="0" xfId="24" applyNumberFormat="1" applyFont="1" applyAlignment="1">
      <alignment horizontal="center"/>
      <protection/>
    </xf>
    <xf numFmtId="43" fontId="3" fillId="0" borderId="0" xfId="24" applyNumberFormat="1" applyFont="1">
      <alignment/>
      <protection/>
    </xf>
    <xf numFmtId="0" fontId="5" fillId="0" borderId="0" xfId="24" applyFont="1" applyAlignment="1">
      <alignment/>
      <protection/>
    </xf>
    <xf numFmtId="0" fontId="3" fillId="2" borderId="0" xfId="24" applyFont="1" applyFill="1">
      <alignment/>
      <protection/>
    </xf>
    <xf numFmtId="0" fontId="3" fillId="0" borderId="0" xfId="24" applyFont="1" applyAlignment="1">
      <alignment horizontal="justify"/>
      <protection/>
    </xf>
    <xf numFmtId="0" fontId="3" fillId="0" borderId="0" xfId="24" applyFont="1" applyFill="1">
      <alignment/>
      <protection/>
    </xf>
    <xf numFmtId="0" fontId="3" fillId="0" borderId="0" xfId="24" applyFont="1" applyFill="1" applyAlignment="1">
      <alignment horizontal="center"/>
      <protection/>
    </xf>
    <xf numFmtId="0" fontId="3" fillId="0" borderId="0" xfId="24" applyFont="1" applyBorder="1">
      <alignment/>
      <protection/>
    </xf>
    <xf numFmtId="0" fontId="4" fillId="0" borderId="0" xfId="24" applyFont="1" applyAlignment="1">
      <alignment horizontal="left"/>
      <protection/>
    </xf>
    <xf numFmtId="0" fontId="5" fillId="0" borderId="0" xfId="24" applyFont="1" applyAlignment="1">
      <alignment horizontal="left"/>
      <protection/>
    </xf>
    <xf numFmtId="0" fontId="4" fillId="0" borderId="0" xfId="24" applyFont="1" applyAlignment="1" quotePrefix="1">
      <alignment horizontal="left"/>
      <protection/>
    </xf>
    <xf numFmtId="0" fontId="4" fillId="0" borderId="0" xfId="24" applyFont="1" applyFill="1">
      <alignment/>
      <protection/>
    </xf>
    <xf numFmtId="0" fontId="3" fillId="0" borderId="0" xfId="24" applyFont="1" applyFill="1" quotePrefix="1">
      <alignment/>
      <protection/>
    </xf>
    <xf numFmtId="41" fontId="3" fillId="0" borderId="0" xfId="24" applyNumberFormat="1" applyFont="1" applyFill="1">
      <alignment/>
      <protection/>
    </xf>
    <xf numFmtId="41" fontId="3" fillId="0" borderId="0" xfId="24" applyNumberFormat="1" applyFont="1" applyFill="1" applyBorder="1">
      <alignment/>
      <protection/>
    </xf>
    <xf numFmtId="41" fontId="3" fillId="0" borderId="1" xfId="24" applyNumberFormat="1" applyFont="1" applyFill="1" applyBorder="1">
      <alignment/>
      <protection/>
    </xf>
    <xf numFmtId="15" fontId="3" fillId="0" borderId="0" xfId="24" applyNumberFormat="1" applyFont="1" applyAlignment="1">
      <alignment horizontal="center"/>
      <protection/>
    </xf>
    <xf numFmtId="15" fontId="3" fillId="0" borderId="0" xfId="24" applyNumberFormat="1" applyFont="1" applyAlignment="1" quotePrefix="1">
      <alignment horizontal="center"/>
      <protection/>
    </xf>
    <xf numFmtId="40" fontId="3" fillId="0" borderId="0" xfId="15" applyNumberFormat="1" applyFont="1" applyFill="1" applyBorder="1" applyAlignment="1">
      <alignment/>
    </xf>
    <xf numFmtId="179" fontId="3" fillId="0" borderId="2" xfId="15" applyNumberFormat="1" applyFont="1" applyFill="1" applyBorder="1" applyAlignment="1">
      <alignment/>
    </xf>
    <xf numFmtId="179" fontId="3" fillId="0" borderId="1" xfId="15" applyNumberFormat="1" applyFont="1" applyFill="1" applyBorder="1" applyAlignment="1">
      <alignment/>
    </xf>
    <xf numFmtId="179" fontId="3" fillId="0" borderId="0" xfId="15" applyNumberFormat="1" applyFont="1" applyAlignment="1">
      <alignment horizontal="justify"/>
    </xf>
    <xf numFmtId="0" fontId="3" fillId="0" borderId="0" xfId="24" applyFont="1" applyAlignment="1">
      <alignment horizontal="left"/>
      <protection/>
    </xf>
    <xf numFmtId="179" fontId="3" fillId="0" borderId="0" xfId="15" applyNumberFormat="1" applyFont="1" applyAlignment="1">
      <alignment/>
    </xf>
    <xf numFmtId="179" fontId="3" fillId="0" borderId="0" xfId="15" applyNumberFormat="1" applyFont="1" applyAlignment="1" quotePrefix="1">
      <alignment/>
    </xf>
    <xf numFmtId="38" fontId="3" fillId="0" borderId="0" xfId="15" applyNumberFormat="1" applyFont="1" applyFill="1" applyBorder="1" applyAlignment="1">
      <alignment/>
    </xf>
    <xf numFmtId="38" fontId="3" fillId="0" borderId="1" xfId="15" applyNumberFormat="1" applyFont="1" applyFill="1" applyBorder="1" applyAlignment="1">
      <alignment/>
    </xf>
    <xf numFmtId="179" fontId="4" fillId="0" borderId="0" xfId="15" applyNumberFormat="1" applyFont="1" applyAlignment="1">
      <alignment horizontal="center"/>
    </xf>
    <xf numFmtId="0" fontId="4" fillId="0" borderId="0" xfId="24" applyFont="1" applyAlignment="1">
      <alignment horizontal="center"/>
      <protection/>
    </xf>
    <xf numFmtId="179" fontId="3" fillId="0" borderId="0" xfId="15" applyNumberFormat="1" applyFont="1" applyBorder="1" applyAlignment="1">
      <alignment/>
    </xf>
    <xf numFmtId="179" fontId="4" fillId="0" borderId="0" xfId="15" applyNumberFormat="1" applyFont="1" applyBorder="1" applyAlignment="1">
      <alignment/>
    </xf>
    <xf numFmtId="179" fontId="4" fillId="0" borderId="0" xfId="15" applyNumberFormat="1" applyFont="1" applyAlignment="1">
      <alignment/>
    </xf>
    <xf numFmtId="0" fontId="3" fillId="0" borderId="0" xfId="15" applyNumberFormat="1" applyFont="1" applyBorder="1" applyAlignment="1">
      <alignment horizontal="center"/>
    </xf>
    <xf numFmtId="0" fontId="7" fillId="0" borderId="0" xfId="24" applyFont="1">
      <alignment/>
      <protection/>
    </xf>
    <xf numFmtId="0" fontId="7" fillId="0" borderId="0" xfId="24" applyFont="1" applyAlignment="1">
      <alignment horizontal="center"/>
      <protection/>
    </xf>
    <xf numFmtId="0" fontId="9" fillId="0" borderId="0" xfId="24" applyFont="1">
      <alignment/>
      <protection/>
    </xf>
    <xf numFmtId="15" fontId="7" fillId="0" borderId="0" xfId="24" applyNumberFormat="1" applyFont="1" applyAlignment="1">
      <alignment horizontal="center"/>
      <protection/>
    </xf>
    <xf numFmtId="15" fontId="7" fillId="0" borderId="0" xfId="24" applyNumberFormat="1" applyFont="1" applyAlignment="1" quotePrefix="1">
      <alignment horizontal="center"/>
      <protection/>
    </xf>
    <xf numFmtId="0" fontId="10" fillId="0" borderId="0" xfId="24" applyFont="1" applyAlignment="1">
      <alignment horizontal="center"/>
      <protection/>
    </xf>
    <xf numFmtId="41" fontId="10" fillId="0" borderId="7" xfId="24" applyNumberFormat="1" applyFont="1" applyBorder="1" applyAlignment="1">
      <alignment horizontal="center"/>
      <protection/>
    </xf>
    <xf numFmtId="41" fontId="7" fillId="0" borderId="0" xfId="24" applyNumberFormat="1" applyFont="1">
      <alignment/>
      <protection/>
    </xf>
    <xf numFmtId="213" fontId="10" fillId="0" borderId="0" xfId="24" applyNumberFormat="1" applyFont="1" applyBorder="1" applyAlignment="1">
      <alignment horizontal="center"/>
      <protection/>
    </xf>
    <xf numFmtId="0" fontId="7" fillId="0" borderId="0" xfId="24" applyFont="1" quotePrefix="1">
      <alignment/>
      <protection/>
    </xf>
    <xf numFmtId="41" fontId="10" fillId="0" borderId="0" xfId="24" applyNumberFormat="1" applyFont="1" applyAlignment="1">
      <alignment horizontal="center"/>
      <protection/>
    </xf>
    <xf numFmtId="43" fontId="7" fillId="0" borderId="0" xfId="15" applyNumberFormat="1" applyFont="1" applyAlignment="1">
      <alignment/>
    </xf>
    <xf numFmtId="43" fontId="7" fillId="0" borderId="0" xfId="24" applyNumberFormat="1" applyFont="1">
      <alignment/>
      <protection/>
    </xf>
    <xf numFmtId="179" fontId="7" fillId="0" borderId="0" xfId="15" applyNumberFormat="1" applyFont="1" applyAlignment="1">
      <alignment/>
    </xf>
    <xf numFmtId="179" fontId="7" fillId="0" borderId="0" xfId="15" applyNumberFormat="1" applyFont="1" applyAlignment="1">
      <alignment horizontal="center"/>
    </xf>
    <xf numFmtId="43" fontId="7" fillId="0" borderId="0" xfId="15" applyFont="1" applyFill="1" applyBorder="1" applyAlignment="1">
      <alignment/>
    </xf>
    <xf numFmtId="179" fontId="7" fillId="0" borderId="0" xfId="15" applyNumberFormat="1" applyFont="1" applyFill="1" applyAlignment="1">
      <alignment/>
    </xf>
    <xf numFmtId="179" fontId="7" fillId="0" borderId="0" xfId="15" applyNumberFormat="1" applyFont="1" applyBorder="1" applyAlignment="1">
      <alignment horizontal="center"/>
    </xf>
    <xf numFmtId="179" fontId="7" fillId="0" borderId="0" xfId="15" applyNumberFormat="1" applyFont="1" applyFill="1" applyBorder="1" applyAlignment="1">
      <alignment horizontal="center"/>
    </xf>
    <xf numFmtId="43" fontId="7" fillId="0" borderId="0" xfId="15" applyFont="1" applyAlignment="1">
      <alignment/>
    </xf>
    <xf numFmtId="43" fontId="7" fillId="0" borderId="0" xfId="15" applyFont="1" applyAlignment="1">
      <alignment horizontal="center"/>
    </xf>
    <xf numFmtId="43" fontId="7" fillId="0" borderId="0" xfId="15" applyFont="1" applyBorder="1" applyAlignment="1">
      <alignment/>
    </xf>
    <xf numFmtId="179" fontId="7" fillId="0" borderId="0" xfId="15" applyNumberFormat="1" applyFont="1" applyBorder="1" applyAlignment="1">
      <alignment/>
    </xf>
    <xf numFmtId="43" fontId="7" fillId="0" borderId="0" xfId="15" applyFont="1" applyBorder="1" applyAlignment="1">
      <alignment horizontal="center"/>
    </xf>
    <xf numFmtId="0" fontId="11" fillId="0" borderId="0" xfId="0" applyFont="1" applyAlignment="1">
      <alignment/>
    </xf>
    <xf numFmtId="0" fontId="3" fillId="0" borderId="0" xfId="24" applyFont="1" applyAlignment="1">
      <alignment vertical="top" wrapText="1"/>
      <protection/>
    </xf>
    <xf numFmtId="179" fontId="0" fillId="0" borderId="0" xfId="0" applyNumberFormat="1" applyAlignment="1">
      <alignment/>
    </xf>
    <xf numFmtId="179" fontId="3" fillId="0" borderId="0" xfId="15" applyNumberFormat="1" applyFont="1" applyAlignment="1">
      <alignment horizontal="center" wrapText="1"/>
    </xf>
    <xf numFmtId="179" fontId="3" fillId="0" borderId="0" xfId="15" applyNumberFormat="1" applyFont="1" applyAlignment="1" quotePrefix="1">
      <alignment horizontal="center"/>
    </xf>
    <xf numFmtId="179" fontId="3" fillId="0" borderId="4" xfId="15" applyNumberFormat="1" applyFont="1" applyBorder="1" applyAlignment="1" quotePrefix="1">
      <alignment horizontal="center"/>
    </xf>
    <xf numFmtId="179" fontId="3" fillId="0" borderId="5" xfId="15" applyNumberFormat="1" applyFont="1" applyBorder="1" applyAlignment="1" quotePrefix="1">
      <alignment horizontal="center"/>
    </xf>
    <xf numFmtId="179" fontId="3" fillId="0" borderId="5" xfId="15" applyNumberFormat="1" applyFont="1" applyBorder="1" applyAlignment="1">
      <alignment horizontal="center"/>
    </xf>
    <xf numFmtId="179" fontId="3" fillId="0" borderId="0" xfId="15" applyNumberFormat="1" applyFont="1" applyBorder="1" applyAlignment="1" quotePrefix="1">
      <alignment horizontal="center"/>
    </xf>
    <xf numFmtId="179" fontId="3" fillId="0" borderId="6" xfId="15" applyNumberFormat="1" applyFont="1" applyBorder="1" applyAlignment="1" quotePrefix="1">
      <alignment horizontal="center"/>
    </xf>
    <xf numFmtId="0" fontId="3" fillId="0" borderId="0" xfId="24" applyFont="1" applyAlignment="1">
      <alignment horizontal="left" vertical="top" wrapText="1"/>
      <protection/>
    </xf>
    <xf numFmtId="0" fontId="3" fillId="0" borderId="0" xfId="24" applyFont="1" applyAlignment="1">
      <alignment horizontal="center" vertical="top" wrapText="1"/>
      <protection/>
    </xf>
    <xf numFmtId="0" fontId="4" fillId="0" borderId="0" xfId="24" applyFont="1" applyAlignment="1">
      <alignment horizontal="left" vertical="top" wrapText="1"/>
      <protection/>
    </xf>
    <xf numFmtId="0" fontId="4" fillId="0" borderId="0" xfId="24" applyFont="1" applyAlignment="1">
      <alignment horizontal="center" vertical="top" wrapText="1"/>
      <protection/>
    </xf>
    <xf numFmtId="0" fontId="3" fillId="0" borderId="0" xfId="24" applyFont="1" applyAlignment="1">
      <alignment horizontal="left" vertical="center" wrapText="1"/>
      <protection/>
    </xf>
    <xf numFmtId="0" fontId="3" fillId="0" borderId="0" xfId="24" applyFont="1" applyAlignment="1">
      <alignment horizontal="center" vertical="center" wrapText="1"/>
      <protection/>
    </xf>
    <xf numFmtId="179" fontId="3" fillId="0" borderId="8" xfId="15" applyNumberFormat="1" applyFont="1" applyBorder="1" applyAlignment="1">
      <alignment horizontal="center"/>
    </xf>
    <xf numFmtId="179" fontId="3" fillId="0" borderId="1" xfId="15" applyNumberFormat="1" applyFont="1" applyBorder="1" applyAlignment="1">
      <alignment horizontal="right"/>
    </xf>
    <xf numFmtId="179" fontId="3" fillId="0" borderId="0" xfId="15" applyNumberFormat="1" applyFont="1" applyBorder="1" applyAlignment="1">
      <alignment horizontal="right"/>
    </xf>
    <xf numFmtId="37" fontId="7" fillId="0" borderId="0" xfId="15" applyNumberFormat="1" applyFont="1" applyFill="1" applyBorder="1" applyAlignment="1">
      <alignment/>
    </xf>
    <xf numFmtId="3" fontId="3" fillId="0" borderId="0" xfId="24" applyNumberFormat="1" applyFont="1" applyAlignment="1">
      <alignment horizontal="center" vertical="top" wrapText="1"/>
      <protection/>
    </xf>
    <xf numFmtId="3" fontId="3" fillId="0" borderId="0" xfId="24" applyNumberFormat="1" applyFont="1" applyAlignment="1">
      <alignment horizontal="center"/>
      <protection/>
    </xf>
    <xf numFmtId="3" fontId="3" fillId="0" borderId="8" xfId="24" applyNumberFormat="1" applyFont="1" applyBorder="1" applyAlignment="1">
      <alignment horizontal="center" vertical="top" wrapText="1"/>
      <protection/>
    </xf>
    <xf numFmtId="37" fontId="3" fillId="0" borderId="0" xfId="24" applyNumberFormat="1" applyFont="1" applyAlignment="1">
      <alignment horizontal="center" vertical="top" wrapText="1"/>
      <protection/>
    </xf>
    <xf numFmtId="37" fontId="3" fillId="0" borderId="8" xfId="24" applyNumberFormat="1" applyFont="1" applyBorder="1" applyAlignment="1">
      <alignment horizontal="center" vertical="top" wrapText="1"/>
      <protection/>
    </xf>
    <xf numFmtId="3" fontId="3" fillId="0" borderId="0" xfId="24" applyNumberFormat="1" applyFont="1" applyBorder="1" applyAlignment="1">
      <alignment horizontal="center" vertical="top" wrapText="1"/>
      <protection/>
    </xf>
    <xf numFmtId="0" fontId="3" fillId="0" borderId="0" xfId="24" applyFont="1" applyAlignment="1">
      <alignment horizontal="center"/>
      <protection/>
    </xf>
    <xf numFmtId="179" fontId="3" fillId="0" borderId="0" xfId="15" applyNumberFormat="1" applyFont="1" applyAlignment="1">
      <alignment horizontal="center" wrapText="1"/>
    </xf>
    <xf numFmtId="0" fontId="3" fillId="0" borderId="0" xfId="24" applyFont="1" applyAlignment="1">
      <alignment horizontal="left" vertical="top" wrapText="1"/>
      <protection/>
    </xf>
    <xf numFmtId="0" fontId="3" fillId="0" borderId="0" xfId="24" applyFont="1" applyAlignment="1">
      <alignment horizontal="left" vertical="center" wrapText="1"/>
      <protection/>
    </xf>
    <xf numFmtId="0" fontId="4" fillId="0" borderId="0" xfId="24" applyFont="1" applyAlignment="1">
      <alignment horizontal="left" vertical="top" wrapText="1"/>
      <protection/>
    </xf>
  </cellXfs>
  <cellStyles count="12">
    <cellStyle name="Normal" xfId="0"/>
    <cellStyle name="Comma" xfId="15"/>
    <cellStyle name="Comma [0]" xfId="16"/>
    <cellStyle name="Currency" xfId="17"/>
    <cellStyle name="Currency [0]" xfId="18"/>
    <cellStyle name="Followed Hyperlink" xfId="19"/>
    <cellStyle name="Hyperlink" xfId="20"/>
    <cellStyle name="Normal_business seg." xfId="21"/>
    <cellStyle name="Normal_Consol_PL-CF-2003(SC)" xfId="22"/>
    <cellStyle name="Normal_Financial Statm" xfId="23"/>
    <cellStyle name="Normal_GW 1Q2005 Qtrly Rpt"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352425</xdr:colOff>
      <xdr:row>63</xdr:row>
      <xdr:rowOff>47625</xdr:rowOff>
    </xdr:from>
    <xdr:ext cx="76200" cy="200025"/>
    <xdr:sp>
      <xdr:nvSpPr>
        <xdr:cNvPr id="1" name="TextBox 2"/>
        <xdr:cNvSpPr txBox="1">
          <a:spLocks noChangeArrowheads="1"/>
        </xdr:cNvSpPr>
      </xdr:nvSpPr>
      <xdr:spPr>
        <a:xfrm>
          <a:off x="3314700" y="102489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0</xdr:colOff>
      <xdr:row>53</xdr:row>
      <xdr:rowOff>38100</xdr:rowOff>
    </xdr:from>
    <xdr:to>
      <xdr:col>8</xdr:col>
      <xdr:colOff>647700</xdr:colOff>
      <xdr:row>56</xdr:row>
      <xdr:rowOff>66675</xdr:rowOff>
    </xdr:to>
    <xdr:sp>
      <xdr:nvSpPr>
        <xdr:cNvPr id="2" name="TextBox 3"/>
        <xdr:cNvSpPr txBox="1">
          <a:spLocks noChangeArrowheads="1"/>
        </xdr:cNvSpPr>
      </xdr:nvSpPr>
      <xdr:spPr>
        <a:xfrm>
          <a:off x="0" y="8620125"/>
          <a:ext cx="6353175" cy="514350"/>
        </a:xfrm>
        <a:prstGeom prst="rect">
          <a:avLst/>
        </a:prstGeom>
        <a:solidFill>
          <a:srgbClr val="FFFFFF"/>
        </a:solidFill>
        <a:ln w="9525" cmpd="sng">
          <a:noFill/>
        </a:ln>
      </xdr:spPr>
      <xdr:txBody>
        <a:bodyPr vertOverflow="clip" wrap="square"/>
        <a:p>
          <a:pPr algn="l">
            <a:defRPr/>
          </a:pPr>
          <a:r>
            <a:rPr lang="en-US" cap="none" sz="1000" b="0" i="0" u="none" baseline="0"/>
            <a:t>The Condensed Consolidated Income Statements should be read in conjunction with the audited financial statements for the year ended 31 January 2005 and the accompanying explanatory notes attached to the interim financial statements.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352425</xdr:colOff>
      <xdr:row>66</xdr:row>
      <xdr:rowOff>47625</xdr:rowOff>
    </xdr:from>
    <xdr:ext cx="76200" cy="200025"/>
    <xdr:sp>
      <xdr:nvSpPr>
        <xdr:cNvPr id="1" name="TextBox 2"/>
        <xdr:cNvSpPr txBox="1">
          <a:spLocks noChangeArrowheads="1"/>
        </xdr:cNvSpPr>
      </xdr:nvSpPr>
      <xdr:spPr>
        <a:xfrm>
          <a:off x="4705350" y="10772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0</xdr:colOff>
      <xdr:row>55</xdr:row>
      <xdr:rowOff>47625</xdr:rowOff>
    </xdr:from>
    <xdr:to>
      <xdr:col>5</xdr:col>
      <xdr:colOff>19050</xdr:colOff>
      <xdr:row>57</xdr:row>
      <xdr:rowOff>95250</xdr:rowOff>
    </xdr:to>
    <xdr:sp>
      <xdr:nvSpPr>
        <xdr:cNvPr id="2" name="TextBox 3"/>
        <xdr:cNvSpPr txBox="1">
          <a:spLocks noChangeArrowheads="1"/>
        </xdr:cNvSpPr>
      </xdr:nvSpPr>
      <xdr:spPr>
        <a:xfrm>
          <a:off x="0" y="8991600"/>
          <a:ext cx="6162675" cy="371475"/>
        </a:xfrm>
        <a:prstGeom prst="rect">
          <a:avLst/>
        </a:prstGeom>
        <a:solidFill>
          <a:srgbClr val="FFFFFF"/>
        </a:solidFill>
        <a:ln w="9525" cmpd="sng">
          <a:noFill/>
        </a:ln>
      </xdr:spPr>
      <xdr:txBody>
        <a:bodyPr vertOverflow="clip" wrap="square"/>
        <a:p>
          <a:pPr algn="l">
            <a:defRPr/>
          </a:pPr>
          <a:r>
            <a:rPr lang="en-US" cap="none" sz="1000" b="0" i="0" u="none" baseline="0"/>
            <a:t>The Condensed Consolidated Balance Sheets should be read in conjunction with the audited financial statements for the year ended 31 January 2005 and the accompanying explanatory notes attached to the interim financial statements.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40</xdr:row>
      <xdr:rowOff>57150</xdr:rowOff>
    </xdr:from>
    <xdr:to>
      <xdr:col>8</xdr:col>
      <xdr:colOff>0</xdr:colOff>
      <xdr:row>43</xdr:row>
      <xdr:rowOff>152400</xdr:rowOff>
    </xdr:to>
    <xdr:sp>
      <xdr:nvSpPr>
        <xdr:cNvPr id="1" name="TextBox 1"/>
        <xdr:cNvSpPr txBox="1">
          <a:spLocks noChangeArrowheads="1"/>
        </xdr:cNvSpPr>
      </xdr:nvSpPr>
      <xdr:spPr>
        <a:xfrm>
          <a:off x="9525" y="6753225"/>
          <a:ext cx="6934200" cy="581025"/>
        </a:xfrm>
        <a:prstGeom prst="rect">
          <a:avLst/>
        </a:prstGeom>
        <a:solidFill>
          <a:srgbClr val="FFFFFF"/>
        </a:solidFill>
        <a:ln w="9525" cmpd="sng">
          <a:noFill/>
        </a:ln>
      </xdr:spPr>
      <xdr:txBody>
        <a:bodyPr vertOverflow="clip" wrap="square"/>
        <a:p>
          <a:pPr algn="l">
            <a:defRPr/>
          </a:pPr>
          <a:r>
            <a:rPr lang="en-US" cap="none" sz="1000" b="0" i="0" u="none" baseline="0"/>
            <a:t>The Condensed Consolidated Statement of Changes In Equity should be read in conjunction with the audited financial statements for the year ended 31 January 2005 and the accompanying explanatory notes attached to the interim financial statements.</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228600</xdr:colOff>
      <xdr:row>43</xdr:row>
      <xdr:rowOff>47625</xdr:rowOff>
    </xdr:from>
    <xdr:ext cx="76200" cy="200025"/>
    <xdr:sp>
      <xdr:nvSpPr>
        <xdr:cNvPr id="1" name="TextBox 2"/>
        <xdr:cNvSpPr txBox="1">
          <a:spLocks noChangeArrowheads="1"/>
        </xdr:cNvSpPr>
      </xdr:nvSpPr>
      <xdr:spPr>
        <a:xfrm>
          <a:off x="3028950" y="70485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9525</xdr:colOff>
      <xdr:row>35</xdr:row>
      <xdr:rowOff>76200</xdr:rowOff>
    </xdr:from>
    <xdr:to>
      <xdr:col>4</xdr:col>
      <xdr:colOff>838200</xdr:colOff>
      <xdr:row>39</xdr:row>
      <xdr:rowOff>28575</xdr:rowOff>
    </xdr:to>
    <xdr:sp>
      <xdr:nvSpPr>
        <xdr:cNvPr id="2" name="TextBox 3"/>
        <xdr:cNvSpPr txBox="1">
          <a:spLocks noChangeArrowheads="1"/>
        </xdr:cNvSpPr>
      </xdr:nvSpPr>
      <xdr:spPr>
        <a:xfrm>
          <a:off x="9525" y="5781675"/>
          <a:ext cx="4943475" cy="600075"/>
        </a:xfrm>
        <a:prstGeom prst="rect">
          <a:avLst/>
        </a:prstGeom>
        <a:solidFill>
          <a:srgbClr val="FFFFFF"/>
        </a:solidFill>
        <a:ln w="9525" cmpd="sng">
          <a:noFill/>
        </a:ln>
      </xdr:spPr>
      <xdr:txBody>
        <a:bodyPr vertOverflow="clip" wrap="square"/>
        <a:p>
          <a:pPr algn="l">
            <a:defRPr/>
          </a:pPr>
          <a:r>
            <a:rPr lang="en-US" cap="none" sz="1000" b="0" i="0" u="none" baseline="0"/>
            <a:t>The Condensed Consolidated Cash Flow Statement should be read in conjunction with the audited financial statements for the year ended 31 January 2005 and the accompanying explanatory notes attached to the interim financial statements.</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24</xdr:row>
      <xdr:rowOff>66675</xdr:rowOff>
    </xdr:from>
    <xdr:to>
      <xdr:col>8</xdr:col>
      <xdr:colOff>419100</xdr:colOff>
      <xdr:row>26</xdr:row>
      <xdr:rowOff>66675</xdr:rowOff>
    </xdr:to>
    <xdr:sp>
      <xdr:nvSpPr>
        <xdr:cNvPr id="1" name="Text 18"/>
        <xdr:cNvSpPr txBox="1">
          <a:spLocks noChangeArrowheads="1"/>
        </xdr:cNvSpPr>
      </xdr:nvSpPr>
      <xdr:spPr>
        <a:xfrm>
          <a:off x="314325" y="3952875"/>
          <a:ext cx="5886450" cy="32385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 auditors’ reports on the financial statements for the financial year ended 31 January 2005 were not qualified.</a:t>
          </a:r>
        </a:p>
      </xdr:txBody>
    </xdr:sp>
    <xdr:clientData/>
  </xdr:twoCellAnchor>
  <xdr:twoCellAnchor>
    <xdr:from>
      <xdr:col>1</xdr:col>
      <xdr:colOff>9525</xdr:colOff>
      <xdr:row>58</xdr:row>
      <xdr:rowOff>9525</xdr:rowOff>
    </xdr:from>
    <xdr:to>
      <xdr:col>8</xdr:col>
      <xdr:colOff>409575</xdr:colOff>
      <xdr:row>60</xdr:row>
      <xdr:rowOff>142875</xdr:rowOff>
    </xdr:to>
    <xdr:sp>
      <xdr:nvSpPr>
        <xdr:cNvPr id="2" name="Text 18"/>
        <xdr:cNvSpPr txBox="1">
          <a:spLocks noChangeArrowheads="1"/>
        </xdr:cNvSpPr>
      </xdr:nvSpPr>
      <xdr:spPr>
        <a:xfrm>
          <a:off x="314325" y="9401175"/>
          <a:ext cx="5876925" cy="45720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 Group did not carry out any valuation on the property, plant and equipment since the listing of the Company on 16 August 2004.</a:t>
          </a:r>
        </a:p>
      </xdr:txBody>
    </xdr:sp>
    <xdr:clientData/>
  </xdr:twoCellAnchor>
  <xdr:twoCellAnchor>
    <xdr:from>
      <xdr:col>1</xdr:col>
      <xdr:colOff>9525</xdr:colOff>
      <xdr:row>76</xdr:row>
      <xdr:rowOff>0</xdr:rowOff>
    </xdr:from>
    <xdr:to>
      <xdr:col>8</xdr:col>
      <xdr:colOff>419100</xdr:colOff>
      <xdr:row>76</xdr:row>
      <xdr:rowOff>0</xdr:rowOff>
    </xdr:to>
    <xdr:sp>
      <xdr:nvSpPr>
        <xdr:cNvPr id="3" name="Text 18"/>
        <xdr:cNvSpPr txBox="1">
          <a:spLocks noChangeArrowheads="1"/>
        </xdr:cNvSpPr>
      </xdr:nvSpPr>
      <xdr:spPr>
        <a:xfrm>
          <a:off x="314325" y="12306300"/>
          <a:ext cx="5886450" cy="0"/>
        </a:xfrm>
        <a:prstGeom prst="rect">
          <a:avLst/>
        </a:prstGeom>
        <a:solidFill>
          <a:srgbClr val="FFFFFF"/>
        </a:solidFill>
        <a:ln w="1" cmpd="sng">
          <a:noFill/>
        </a:ln>
      </xdr:spPr>
      <xdr:txBody>
        <a:bodyPr vertOverflow="clip" wrap="square"/>
        <a:p>
          <a:pPr algn="just">
            <a:defRPr/>
          </a:pPr>
          <a:r>
            <a:rPr lang="en-US" cap="none" sz="1000" b="0" i="0" u="none" baseline="0"/>
            <a:t>Comcorp was successully listed on the Second Board of Bursa Malaysia on 16 August 2004. The listing and quotation for the entire issued and paid-up share capital of Comcorp consists of:-
Public issue of 19,420,000 new ordinary shares of RM0.50 each at an issue price of RM0.85 per ordinary share payable in full on application comprising:-
  - 6,920,000 new ordinary shares of RM0.50 each available for application by the eligible directors, employees and business partners of Comcorp and its subsidisries;
  - 6,500,000 new ordinary shares of RM0.50 each to identified investors by way of private placement; and
  - 6,000,000 new ordinary shares of RM0.50 each available for application by the Malaysian public.
and
Offer for Sale of 9,220,000 new ordinary shares of RM0.50 each to identified investors by way of private placement at an offer price of RM0.85 per ordinary share payable in full on application pursuant to its listing on the Second Board of the Bursa Malaysia. </a:t>
          </a:r>
        </a:p>
      </xdr:txBody>
    </xdr:sp>
    <xdr:clientData/>
  </xdr:twoCellAnchor>
  <xdr:twoCellAnchor>
    <xdr:from>
      <xdr:col>1</xdr:col>
      <xdr:colOff>9525</xdr:colOff>
      <xdr:row>72</xdr:row>
      <xdr:rowOff>9525</xdr:rowOff>
    </xdr:from>
    <xdr:to>
      <xdr:col>8</xdr:col>
      <xdr:colOff>457200</xdr:colOff>
      <xdr:row>74</xdr:row>
      <xdr:rowOff>85725</xdr:rowOff>
    </xdr:to>
    <xdr:sp>
      <xdr:nvSpPr>
        <xdr:cNvPr id="4" name="Text 18"/>
        <xdr:cNvSpPr txBox="1">
          <a:spLocks noChangeArrowheads="1"/>
        </xdr:cNvSpPr>
      </xdr:nvSpPr>
      <xdr:spPr>
        <a:xfrm>
          <a:off x="314325" y="11668125"/>
          <a:ext cx="5924550" cy="40005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There was no changes in the composition of the Group during the quarter under review. 
</a:t>
          </a:r>
        </a:p>
      </xdr:txBody>
    </xdr:sp>
    <xdr:clientData/>
  </xdr:twoCellAnchor>
  <xdr:twoCellAnchor>
    <xdr:from>
      <xdr:col>1</xdr:col>
      <xdr:colOff>9525</xdr:colOff>
      <xdr:row>78</xdr:row>
      <xdr:rowOff>9525</xdr:rowOff>
    </xdr:from>
    <xdr:to>
      <xdr:col>8</xdr:col>
      <xdr:colOff>485775</xdr:colOff>
      <xdr:row>80</xdr:row>
      <xdr:rowOff>76200</xdr:rowOff>
    </xdr:to>
    <xdr:sp>
      <xdr:nvSpPr>
        <xdr:cNvPr id="5" name="Text 18"/>
        <xdr:cNvSpPr txBox="1">
          <a:spLocks noChangeArrowheads="1"/>
        </xdr:cNvSpPr>
      </xdr:nvSpPr>
      <xdr:spPr>
        <a:xfrm>
          <a:off x="314325" y="12639675"/>
          <a:ext cx="5953125" cy="390525"/>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As at 30 April 2005, total bank guarantee outstanding relating to performance and tenders amounted to RM7.648 million.</a:t>
          </a:r>
        </a:p>
      </xdr:txBody>
    </xdr:sp>
    <xdr:clientData/>
  </xdr:twoCellAnchor>
  <xdr:twoCellAnchor>
    <xdr:from>
      <xdr:col>1</xdr:col>
      <xdr:colOff>9525</xdr:colOff>
      <xdr:row>110</xdr:row>
      <xdr:rowOff>152400</xdr:rowOff>
    </xdr:from>
    <xdr:to>
      <xdr:col>8</xdr:col>
      <xdr:colOff>485775</xdr:colOff>
      <xdr:row>117</xdr:row>
      <xdr:rowOff>47625</xdr:rowOff>
    </xdr:to>
    <xdr:sp>
      <xdr:nvSpPr>
        <xdr:cNvPr id="6" name="Text 18"/>
        <xdr:cNvSpPr txBox="1">
          <a:spLocks noChangeArrowheads="1"/>
        </xdr:cNvSpPr>
      </xdr:nvSpPr>
      <xdr:spPr>
        <a:xfrm>
          <a:off x="314325" y="18240375"/>
          <a:ext cx="5953125" cy="102870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latin typeface="Times New Roman"/>
              <a:ea typeface="Times New Roman"/>
              <a:cs typeface="Times New Roman"/>
            </a:rPr>
            <a:t>For the quarter under review, the Group recorded a revenue of RM71.141 million and loss before taxation of RM2.925 million as compared to a revenue of RM94.481 million and profit before taxation of RM4.633 million for the corresponding quarter in the preceding year (on a proforma basis). The lower revenue in the quarter under review is mainly due to a relatively lower level of sales of its products, more discounts were given to the customers and also more competitive products packages being offered to the customers. </a:t>
          </a:r>
          <a:r>
            <a:rPr lang="en-US" cap="none" sz="1000" b="0" i="0" u="none" baseline="0">
              <a:latin typeface="Times New Roman"/>
              <a:ea typeface="Times New Roman"/>
              <a:cs typeface="Times New Roman"/>
            </a:rPr>
            <a:t>
</a:t>
          </a:r>
        </a:p>
      </xdr:txBody>
    </xdr:sp>
    <xdr:clientData/>
  </xdr:twoCellAnchor>
  <xdr:twoCellAnchor>
    <xdr:from>
      <xdr:col>1</xdr:col>
      <xdr:colOff>19050</xdr:colOff>
      <xdr:row>120</xdr:row>
      <xdr:rowOff>38100</xdr:rowOff>
    </xdr:from>
    <xdr:to>
      <xdr:col>8</xdr:col>
      <xdr:colOff>476250</xdr:colOff>
      <xdr:row>125</xdr:row>
      <xdr:rowOff>76200</xdr:rowOff>
    </xdr:to>
    <xdr:sp>
      <xdr:nvSpPr>
        <xdr:cNvPr id="7" name="Text 18"/>
        <xdr:cNvSpPr txBox="1">
          <a:spLocks noChangeArrowheads="1"/>
        </xdr:cNvSpPr>
      </xdr:nvSpPr>
      <xdr:spPr>
        <a:xfrm>
          <a:off x="323850" y="19745325"/>
          <a:ext cx="5934075" cy="847725"/>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 Group's revenue has decreased by approximately 24.7% to RM71.141 million as compared to a revenue of RM94.481 million for the correspondence quarter in the preceding year (on a proforma basis). In addition, there is a high start up and running cost of a new foreign operation in Korea which commenced business during third quarter of year 2004. Accordingly the Group incurred a loss before taxation of RM2.926 million in the current quarter under review. 
</a:t>
          </a:r>
        </a:p>
      </xdr:txBody>
    </xdr:sp>
    <xdr:clientData/>
  </xdr:twoCellAnchor>
  <xdr:twoCellAnchor>
    <xdr:from>
      <xdr:col>1</xdr:col>
      <xdr:colOff>9525</xdr:colOff>
      <xdr:row>128</xdr:row>
      <xdr:rowOff>9525</xdr:rowOff>
    </xdr:from>
    <xdr:to>
      <xdr:col>8</xdr:col>
      <xdr:colOff>476250</xdr:colOff>
      <xdr:row>129</xdr:row>
      <xdr:rowOff>152400</xdr:rowOff>
    </xdr:to>
    <xdr:sp>
      <xdr:nvSpPr>
        <xdr:cNvPr id="8" name="Text 18"/>
        <xdr:cNvSpPr txBox="1">
          <a:spLocks noChangeArrowheads="1"/>
        </xdr:cNvSpPr>
      </xdr:nvSpPr>
      <xdr:spPr>
        <a:xfrm>
          <a:off x="314325" y="21012150"/>
          <a:ext cx="5943600" cy="30480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Barring any unforeseen circumstances, the Group’s performance for the forseeable future is expected to be good.</a:t>
          </a:r>
        </a:p>
      </xdr:txBody>
    </xdr:sp>
    <xdr:clientData/>
  </xdr:twoCellAnchor>
  <xdr:twoCellAnchor>
    <xdr:from>
      <xdr:col>1</xdr:col>
      <xdr:colOff>9525</xdr:colOff>
      <xdr:row>56</xdr:row>
      <xdr:rowOff>0</xdr:rowOff>
    </xdr:from>
    <xdr:to>
      <xdr:col>8</xdr:col>
      <xdr:colOff>409575</xdr:colOff>
      <xdr:row>56</xdr:row>
      <xdr:rowOff>0</xdr:rowOff>
    </xdr:to>
    <xdr:sp>
      <xdr:nvSpPr>
        <xdr:cNvPr id="9" name="Text 18"/>
        <xdr:cNvSpPr txBox="1">
          <a:spLocks noChangeArrowheads="1"/>
        </xdr:cNvSpPr>
      </xdr:nvSpPr>
      <xdr:spPr>
        <a:xfrm>
          <a:off x="314325" y="9067800"/>
          <a:ext cx="5876925" cy="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An interim dividend of 10.68% was declared and paid by Comintel Sdn Bhd to its shareholders on 12 May 2004 and 9 June 2004 respectively. </a:t>
          </a:r>
        </a:p>
      </xdr:txBody>
    </xdr:sp>
    <xdr:clientData/>
  </xdr:twoCellAnchor>
  <xdr:twoCellAnchor>
    <xdr:from>
      <xdr:col>1</xdr:col>
      <xdr:colOff>9525</xdr:colOff>
      <xdr:row>136</xdr:row>
      <xdr:rowOff>0</xdr:rowOff>
    </xdr:from>
    <xdr:to>
      <xdr:col>8</xdr:col>
      <xdr:colOff>523875</xdr:colOff>
      <xdr:row>136</xdr:row>
      <xdr:rowOff>0</xdr:rowOff>
    </xdr:to>
    <xdr:sp>
      <xdr:nvSpPr>
        <xdr:cNvPr id="10" name="Text 18"/>
        <xdr:cNvSpPr txBox="1">
          <a:spLocks noChangeArrowheads="1"/>
        </xdr:cNvSpPr>
      </xdr:nvSpPr>
      <xdr:spPr>
        <a:xfrm>
          <a:off x="314325" y="22298025"/>
          <a:ext cx="5991225" cy="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There is no material variance between the results as disclosed in this announcement and the results as disclosed in the profit estimate in the prospectus dated 23 June 2004.</a:t>
          </a:r>
        </a:p>
      </xdr:txBody>
    </xdr:sp>
    <xdr:clientData/>
  </xdr:twoCellAnchor>
  <xdr:twoCellAnchor>
    <xdr:from>
      <xdr:col>1</xdr:col>
      <xdr:colOff>9525</xdr:colOff>
      <xdr:row>152</xdr:row>
      <xdr:rowOff>9525</xdr:rowOff>
    </xdr:from>
    <xdr:to>
      <xdr:col>8</xdr:col>
      <xdr:colOff>371475</xdr:colOff>
      <xdr:row>154</xdr:row>
      <xdr:rowOff>57150</xdr:rowOff>
    </xdr:to>
    <xdr:sp>
      <xdr:nvSpPr>
        <xdr:cNvPr id="11" name="Text 18"/>
        <xdr:cNvSpPr txBox="1">
          <a:spLocks noChangeArrowheads="1"/>
        </xdr:cNvSpPr>
      </xdr:nvSpPr>
      <xdr:spPr>
        <a:xfrm>
          <a:off x="314325" y="24755475"/>
          <a:ext cx="5838825" cy="371475"/>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There were no sale of unquoted investments and/or properties for the current quarter and financial year to date.</a:t>
          </a:r>
        </a:p>
      </xdr:txBody>
    </xdr:sp>
    <xdr:clientData/>
  </xdr:twoCellAnchor>
  <xdr:twoCellAnchor>
    <xdr:from>
      <xdr:col>1</xdr:col>
      <xdr:colOff>9525</xdr:colOff>
      <xdr:row>158</xdr:row>
      <xdr:rowOff>9525</xdr:rowOff>
    </xdr:from>
    <xdr:to>
      <xdr:col>8</xdr:col>
      <xdr:colOff>438150</xdr:colOff>
      <xdr:row>162</xdr:row>
      <xdr:rowOff>0</xdr:rowOff>
    </xdr:to>
    <xdr:sp>
      <xdr:nvSpPr>
        <xdr:cNvPr id="12" name="Text 18"/>
        <xdr:cNvSpPr txBox="1">
          <a:spLocks noChangeArrowheads="1"/>
        </xdr:cNvSpPr>
      </xdr:nvSpPr>
      <xdr:spPr>
        <a:xfrm>
          <a:off x="314325" y="25727025"/>
          <a:ext cx="5905500" cy="638175"/>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(a) There were no purchases or disposals of quoted securities for the current quarter under review.
(b) There were no investments in quoted securities as at the end of the reporting period.
</a:t>
          </a:r>
        </a:p>
      </xdr:txBody>
    </xdr:sp>
    <xdr:clientData/>
  </xdr:twoCellAnchor>
  <xdr:twoCellAnchor>
    <xdr:from>
      <xdr:col>1</xdr:col>
      <xdr:colOff>9525</xdr:colOff>
      <xdr:row>168</xdr:row>
      <xdr:rowOff>0</xdr:rowOff>
    </xdr:from>
    <xdr:to>
      <xdr:col>8</xdr:col>
      <xdr:colOff>485775</xdr:colOff>
      <xdr:row>168</xdr:row>
      <xdr:rowOff>0</xdr:rowOff>
    </xdr:to>
    <xdr:sp>
      <xdr:nvSpPr>
        <xdr:cNvPr id="13" name="Text 18"/>
        <xdr:cNvSpPr txBox="1">
          <a:spLocks noChangeArrowheads="1"/>
        </xdr:cNvSpPr>
      </xdr:nvSpPr>
      <xdr:spPr>
        <a:xfrm>
          <a:off x="314325" y="27336750"/>
          <a:ext cx="5953125" cy="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On 28 July 2004, the Company issued a prospectus for the public issue of 19,420,000 new ordinary shares of RM0.50 each and offer for sale of 9,220,000 ordinary shares of RM0.50 each at an issue/offer price of RM0.85 per ordinary share payable in full on application  in conjunction with its listing on the Second Board of Bursa  Malaysia.  The public issue and offer for sale were fully subscribed on its closing date on 4 August 2004.</a:t>
          </a:r>
        </a:p>
      </xdr:txBody>
    </xdr:sp>
    <xdr:clientData/>
  </xdr:twoCellAnchor>
  <xdr:twoCellAnchor>
    <xdr:from>
      <xdr:col>1</xdr:col>
      <xdr:colOff>9525</xdr:colOff>
      <xdr:row>187</xdr:row>
      <xdr:rowOff>9525</xdr:rowOff>
    </xdr:from>
    <xdr:to>
      <xdr:col>8</xdr:col>
      <xdr:colOff>333375</xdr:colOff>
      <xdr:row>188</xdr:row>
      <xdr:rowOff>85725</xdr:rowOff>
    </xdr:to>
    <xdr:sp>
      <xdr:nvSpPr>
        <xdr:cNvPr id="14" name="Text 18"/>
        <xdr:cNvSpPr txBox="1">
          <a:spLocks noChangeArrowheads="1"/>
        </xdr:cNvSpPr>
      </xdr:nvSpPr>
      <xdr:spPr>
        <a:xfrm>
          <a:off x="314325" y="30441900"/>
          <a:ext cx="5800725" cy="238125"/>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 Group does not have any off balance sheet financial instruments as at the date of this report.</a:t>
          </a:r>
        </a:p>
      </xdr:txBody>
    </xdr:sp>
    <xdr:clientData/>
  </xdr:twoCellAnchor>
  <xdr:twoCellAnchor>
    <xdr:from>
      <xdr:col>1</xdr:col>
      <xdr:colOff>9525</xdr:colOff>
      <xdr:row>191</xdr:row>
      <xdr:rowOff>9525</xdr:rowOff>
    </xdr:from>
    <xdr:to>
      <xdr:col>8</xdr:col>
      <xdr:colOff>447675</xdr:colOff>
      <xdr:row>192</xdr:row>
      <xdr:rowOff>123825</xdr:rowOff>
    </xdr:to>
    <xdr:sp>
      <xdr:nvSpPr>
        <xdr:cNvPr id="15" name="Text 18"/>
        <xdr:cNvSpPr txBox="1">
          <a:spLocks noChangeArrowheads="1"/>
        </xdr:cNvSpPr>
      </xdr:nvSpPr>
      <xdr:spPr>
        <a:xfrm>
          <a:off x="314325" y="31089600"/>
          <a:ext cx="5915025" cy="276225"/>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There is no material litigation for the period under review.</a:t>
          </a:r>
        </a:p>
      </xdr:txBody>
    </xdr:sp>
    <xdr:clientData/>
  </xdr:twoCellAnchor>
  <xdr:twoCellAnchor>
    <xdr:from>
      <xdr:col>1</xdr:col>
      <xdr:colOff>9525</xdr:colOff>
      <xdr:row>9</xdr:row>
      <xdr:rowOff>0</xdr:rowOff>
    </xdr:from>
    <xdr:to>
      <xdr:col>8</xdr:col>
      <xdr:colOff>428625</xdr:colOff>
      <xdr:row>20</xdr:row>
      <xdr:rowOff>114300</xdr:rowOff>
    </xdr:to>
    <xdr:sp>
      <xdr:nvSpPr>
        <xdr:cNvPr id="16" name="TextBox 16"/>
        <xdr:cNvSpPr txBox="1">
          <a:spLocks noChangeArrowheads="1"/>
        </xdr:cNvSpPr>
      </xdr:nvSpPr>
      <xdr:spPr>
        <a:xfrm>
          <a:off x="314325" y="1457325"/>
          <a:ext cx="5895975" cy="18954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 interim financial statements are unaudited and have been prepared in compliance with FRS 134, Interim Financial Reporting and Chapter 9 Part K of the Listing Requirements of Bursa Malaysia Securities Berhad ("Bursa Malaysia"). 
The interim financial statements should be read in conjunction with the audited financial statements for the year ended 31 January 2005. The explanatory notes attached to the interim financial statements provide an explanation of events and transactions that are significant to the understanding of the changes in the financial position and performance of the Group.
The accounting principles and bases used are consistent with those previously adopted in the preparation of the audited financial statements of Comintel Corporation Bhd (Comcorp).</a:t>
          </a:r>
        </a:p>
      </xdr:txBody>
    </xdr:sp>
    <xdr:clientData/>
  </xdr:twoCellAnchor>
  <xdr:twoCellAnchor>
    <xdr:from>
      <xdr:col>1</xdr:col>
      <xdr:colOff>0</xdr:colOff>
      <xdr:row>51</xdr:row>
      <xdr:rowOff>28575</xdr:rowOff>
    </xdr:from>
    <xdr:to>
      <xdr:col>8</xdr:col>
      <xdr:colOff>495300</xdr:colOff>
      <xdr:row>54</xdr:row>
      <xdr:rowOff>0</xdr:rowOff>
    </xdr:to>
    <xdr:sp>
      <xdr:nvSpPr>
        <xdr:cNvPr id="17" name="TextBox 17"/>
        <xdr:cNvSpPr txBox="1">
          <a:spLocks noChangeArrowheads="1"/>
        </xdr:cNvSpPr>
      </xdr:nvSpPr>
      <xdr:spPr>
        <a:xfrm>
          <a:off x="304800" y="8286750"/>
          <a:ext cx="5972175" cy="457200"/>
        </a:xfrm>
        <a:prstGeom prst="rect">
          <a:avLst/>
        </a:prstGeom>
        <a:solidFill>
          <a:srgbClr val="FFFFFF"/>
        </a:solidFill>
        <a:ln w="9525" cmpd="sng">
          <a:noFill/>
        </a:ln>
      </xdr:spPr>
      <xdr:txBody>
        <a:bodyPr vertOverflow="clip" wrap="square"/>
        <a:p>
          <a:pPr algn="l">
            <a:defRPr/>
          </a:pPr>
          <a:r>
            <a:rPr lang="en-US" cap="none" sz="1000" b="0" i="0" u="none" baseline="0"/>
            <a:t>There was no issuance, cancellations, repurchases, resale and repayment of debt and equity securities in the current quarter under review.</a:t>
          </a:r>
        </a:p>
      </xdr:txBody>
    </xdr:sp>
    <xdr:clientData/>
  </xdr:twoCellAnchor>
  <xdr:twoCellAnchor>
    <xdr:from>
      <xdr:col>0</xdr:col>
      <xdr:colOff>276225</xdr:colOff>
      <xdr:row>230</xdr:row>
      <xdr:rowOff>0</xdr:rowOff>
    </xdr:from>
    <xdr:to>
      <xdr:col>8</xdr:col>
      <xdr:colOff>247650</xdr:colOff>
      <xdr:row>230</xdr:row>
      <xdr:rowOff>0</xdr:rowOff>
    </xdr:to>
    <xdr:sp>
      <xdr:nvSpPr>
        <xdr:cNvPr id="18" name="TextBox 18"/>
        <xdr:cNvSpPr txBox="1">
          <a:spLocks noChangeArrowheads="1"/>
        </xdr:cNvSpPr>
      </xdr:nvSpPr>
      <xdr:spPr>
        <a:xfrm>
          <a:off x="276225" y="37433250"/>
          <a:ext cx="5753100" cy="0"/>
        </a:xfrm>
        <a:prstGeom prst="rect">
          <a:avLst/>
        </a:prstGeom>
        <a:solidFill>
          <a:srgbClr val="FFFFFF"/>
        </a:solidFill>
        <a:ln w="9525" cmpd="sng">
          <a:noFill/>
        </a:ln>
      </xdr:spPr>
      <xdr:txBody>
        <a:bodyPr vertOverflow="clip" wrap="square"/>
        <a:p>
          <a:pPr algn="l">
            <a:defRPr/>
          </a:pPr>
          <a:r>
            <a:rPr lang="en-US" cap="none" sz="1000" b="0" i="0" u="none" baseline="0"/>
            <a:t>There is no diluted earnings per share as there were no potential dilutive ordinary shares outstanding as at the end of the reporting period.</a:t>
          </a:r>
        </a:p>
      </xdr:txBody>
    </xdr:sp>
    <xdr:clientData/>
  </xdr:twoCellAnchor>
  <xdr:twoCellAnchor>
    <xdr:from>
      <xdr:col>1</xdr:col>
      <xdr:colOff>19050</xdr:colOff>
      <xdr:row>76</xdr:row>
      <xdr:rowOff>0</xdr:rowOff>
    </xdr:from>
    <xdr:to>
      <xdr:col>8</xdr:col>
      <xdr:colOff>514350</xdr:colOff>
      <xdr:row>76</xdr:row>
      <xdr:rowOff>0</xdr:rowOff>
    </xdr:to>
    <xdr:sp>
      <xdr:nvSpPr>
        <xdr:cNvPr id="19" name="TextBox 19"/>
        <xdr:cNvSpPr txBox="1">
          <a:spLocks noChangeArrowheads="1"/>
        </xdr:cNvSpPr>
      </xdr:nvSpPr>
      <xdr:spPr>
        <a:xfrm>
          <a:off x="323850" y="12306300"/>
          <a:ext cx="5972175" cy="0"/>
        </a:xfrm>
        <a:prstGeom prst="rect">
          <a:avLst/>
        </a:prstGeom>
        <a:solidFill>
          <a:srgbClr val="FFFFFF"/>
        </a:solidFill>
        <a:ln w="9525" cmpd="sng">
          <a:noFill/>
        </a:ln>
      </xdr:spPr>
      <xdr:txBody>
        <a:bodyPr vertOverflow="clip" wrap="square"/>
        <a:p>
          <a:pPr algn="l">
            <a:defRPr/>
          </a:pPr>
          <a:r>
            <a:rPr lang="en-US" cap="none" sz="1000" b="0" i="0" u="none" baseline="0"/>
            <a:t>The increase in the Company’s issued and fully paid-up share capital pursuant the Group’s listing on the Second Board of MSEB are as follows :</a:t>
          </a:r>
        </a:p>
      </xdr:txBody>
    </xdr:sp>
    <xdr:clientData/>
  </xdr:twoCellAnchor>
  <xdr:twoCellAnchor>
    <xdr:from>
      <xdr:col>1</xdr:col>
      <xdr:colOff>0</xdr:colOff>
      <xdr:row>76</xdr:row>
      <xdr:rowOff>0</xdr:rowOff>
    </xdr:from>
    <xdr:to>
      <xdr:col>8</xdr:col>
      <xdr:colOff>447675</xdr:colOff>
      <xdr:row>76</xdr:row>
      <xdr:rowOff>0</xdr:rowOff>
    </xdr:to>
    <xdr:sp>
      <xdr:nvSpPr>
        <xdr:cNvPr id="20" name="TextBox 20"/>
        <xdr:cNvSpPr txBox="1">
          <a:spLocks noChangeArrowheads="1"/>
        </xdr:cNvSpPr>
      </xdr:nvSpPr>
      <xdr:spPr>
        <a:xfrm>
          <a:off x="304800" y="12306300"/>
          <a:ext cx="5924550" cy="0"/>
        </a:xfrm>
        <a:prstGeom prst="rect">
          <a:avLst/>
        </a:prstGeom>
        <a:solidFill>
          <a:srgbClr val="FFFFFF"/>
        </a:solidFill>
        <a:ln w="9525" cmpd="sng">
          <a:noFill/>
        </a:ln>
      </xdr:spPr>
      <xdr:txBody>
        <a:bodyPr vertOverflow="clip" wrap="square"/>
        <a:p>
          <a:pPr algn="l">
            <a:defRPr/>
          </a:pPr>
          <a:r>
            <a:rPr lang="en-US" cap="none" sz="1000" b="0" i="0" u="none" baseline="0"/>
            <a:t>On 12.2.04, the Company sub-divided its shares from ordinary shares of RM1.00 each to ordinary shares of RM0.50 each. The issued share capital of BKOON after the subdivision is 66,400,000 ordinary shares of RM0.50 each.</a:t>
          </a:r>
        </a:p>
      </xdr:txBody>
    </xdr:sp>
    <xdr:clientData/>
  </xdr:twoCellAnchor>
  <xdr:twoCellAnchor>
    <xdr:from>
      <xdr:col>0</xdr:col>
      <xdr:colOff>276225</xdr:colOff>
      <xdr:row>244</xdr:row>
      <xdr:rowOff>0</xdr:rowOff>
    </xdr:from>
    <xdr:to>
      <xdr:col>8</xdr:col>
      <xdr:colOff>247650</xdr:colOff>
      <xdr:row>251</xdr:row>
      <xdr:rowOff>0</xdr:rowOff>
    </xdr:to>
    <xdr:sp>
      <xdr:nvSpPr>
        <xdr:cNvPr id="21" name="TextBox 21"/>
        <xdr:cNvSpPr txBox="1">
          <a:spLocks noChangeArrowheads="1"/>
        </xdr:cNvSpPr>
      </xdr:nvSpPr>
      <xdr:spPr>
        <a:xfrm>
          <a:off x="276225" y="39719250"/>
          <a:ext cx="5753100" cy="1133475"/>
        </a:xfrm>
        <a:prstGeom prst="rect">
          <a:avLst/>
        </a:prstGeom>
        <a:solidFill>
          <a:srgbClr val="FFFFFF"/>
        </a:solidFill>
        <a:ln w="9525" cmpd="sng">
          <a:noFill/>
        </a:ln>
      </xdr:spPr>
      <xdr:txBody>
        <a:bodyPr vertOverflow="clip" wrap="square"/>
        <a:p>
          <a:pPr algn="l">
            <a:defRPr/>
          </a:pPr>
          <a:r>
            <a:rPr lang="en-US" cap="none" sz="1000" b="0" i="0" u="none" baseline="0"/>
            <a:t>By order of the Board
COMINTEL CORPORATION BHD (Company no. : 630068-T) 
Loh Hock Chiang                                                                                                         
Company Secretary MIA 11139                                                                                   
Chong Fui Nyee                                                                                                            Shah Alam
Company Secretary MAICSA 0861032                                                                      30 June 2005</a:t>
          </a:r>
        </a:p>
      </xdr:txBody>
    </xdr:sp>
    <xdr:clientData/>
  </xdr:twoCellAnchor>
  <xdr:twoCellAnchor>
    <xdr:from>
      <xdr:col>1</xdr:col>
      <xdr:colOff>9525</xdr:colOff>
      <xdr:row>168</xdr:row>
      <xdr:rowOff>0</xdr:rowOff>
    </xdr:from>
    <xdr:to>
      <xdr:col>8</xdr:col>
      <xdr:colOff>485775</xdr:colOff>
      <xdr:row>168</xdr:row>
      <xdr:rowOff>0</xdr:rowOff>
    </xdr:to>
    <xdr:sp>
      <xdr:nvSpPr>
        <xdr:cNvPr id="22" name="Text 18"/>
        <xdr:cNvSpPr txBox="1">
          <a:spLocks noChangeArrowheads="1"/>
        </xdr:cNvSpPr>
      </xdr:nvSpPr>
      <xdr:spPr>
        <a:xfrm>
          <a:off x="314325" y="27336750"/>
          <a:ext cx="595312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189</xdr:row>
      <xdr:rowOff>0</xdr:rowOff>
    </xdr:from>
    <xdr:to>
      <xdr:col>8</xdr:col>
      <xdr:colOff>333375</xdr:colOff>
      <xdr:row>189</xdr:row>
      <xdr:rowOff>0</xdr:rowOff>
    </xdr:to>
    <xdr:sp>
      <xdr:nvSpPr>
        <xdr:cNvPr id="23" name="Text 18"/>
        <xdr:cNvSpPr txBox="1">
          <a:spLocks noChangeArrowheads="1"/>
        </xdr:cNvSpPr>
      </xdr:nvSpPr>
      <xdr:spPr>
        <a:xfrm>
          <a:off x="314325" y="30756225"/>
          <a:ext cx="5800725" cy="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 Group uses forward foreign exchange contracts to hedge its exposure to foreign exchange rates risk arising from operational, financing and investment activites.
Forward foreign exchange contracts are used to reduce exposure to fluctuations in foreign exchange rates. While these are subject to the risk of market rates changing subsequent to acquisition, such changes are generally offset by opposite effects on the items being hedged.
Forward foreign exchange contracts used for hedging purposes are accounted for on an equivalent basis as the underlying assets, liabilities or net positions. Any profit or loss arising is recognised on the same basis as that arising from the related assets, liabilities or net positions.
Forward foreign exchange contracts that do not qualify for hedge accounting are accounted for as trading instruments and marked to market at balance sheet date. Any profit or loss is recognised in the income statement.
The maturity dates for the forward foreign exchange contracts entered into ranged from 3 to 7 months.</a:t>
          </a:r>
        </a:p>
      </xdr:txBody>
    </xdr:sp>
    <xdr:clientData/>
  </xdr:twoCellAnchor>
  <xdr:twoCellAnchor>
    <xdr:from>
      <xdr:col>1</xdr:col>
      <xdr:colOff>9525</xdr:colOff>
      <xdr:row>30</xdr:row>
      <xdr:rowOff>0</xdr:rowOff>
    </xdr:from>
    <xdr:to>
      <xdr:col>8</xdr:col>
      <xdr:colOff>419100</xdr:colOff>
      <xdr:row>30</xdr:row>
      <xdr:rowOff>0</xdr:rowOff>
    </xdr:to>
    <xdr:sp>
      <xdr:nvSpPr>
        <xdr:cNvPr id="24" name="Text 18"/>
        <xdr:cNvSpPr txBox="1">
          <a:spLocks noChangeArrowheads="1"/>
        </xdr:cNvSpPr>
      </xdr:nvSpPr>
      <xdr:spPr>
        <a:xfrm>
          <a:off x="314325" y="4857750"/>
          <a:ext cx="5886450" cy="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  The auditors’ report  on the financial statements for the year ended 31 December 2003 was not qualified.</a:t>
          </a:r>
        </a:p>
      </xdr:txBody>
    </xdr:sp>
    <xdr:clientData/>
  </xdr:twoCellAnchor>
  <xdr:twoCellAnchor>
    <xdr:from>
      <xdr:col>0</xdr:col>
      <xdr:colOff>276225</xdr:colOff>
      <xdr:row>235</xdr:row>
      <xdr:rowOff>0</xdr:rowOff>
    </xdr:from>
    <xdr:to>
      <xdr:col>8</xdr:col>
      <xdr:colOff>247650</xdr:colOff>
      <xdr:row>235</xdr:row>
      <xdr:rowOff>0</xdr:rowOff>
    </xdr:to>
    <xdr:sp>
      <xdr:nvSpPr>
        <xdr:cNvPr id="25" name="TextBox 25"/>
        <xdr:cNvSpPr txBox="1">
          <a:spLocks noChangeArrowheads="1"/>
        </xdr:cNvSpPr>
      </xdr:nvSpPr>
      <xdr:spPr>
        <a:xfrm>
          <a:off x="276225" y="38261925"/>
          <a:ext cx="5753100" cy="0"/>
        </a:xfrm>
        <a:prstGeom prst="rect">
          <a:avLst/>
        </a:prstGeom>
        <a:solidFill>
          <a:srgbClr val="FFFFFF"/>
        </a:solidFill>
        <a:ln w="9525" cmpd="sng">
          <a:noFill/>
        </a:ln>
      </xdr:spPr>
      <xdr:txBody>
        <a:bodyPr vertOverflow="clip" wrap="square"/>
        <a:p>
          <a:pPr algn="l">
            <a:defRPr/>
          </a:pPr>
          <a:r>
            <a:rPr lang="en-US" cap="none" sz="1000" b="0" i="0" u="none" baseline="0"/>
            <a:t>There is no diluted earnings per share as there were no potential dilutive ordinary shares outstanding as at the end of the reporting period.</a:t>
          </a:r>
        </a:p>
      </xdr:txBody>
    </xdr:sp>
    <xdr:clientData/>
  </xdr:twoCellAnchor>
  <xdr:twoCellAnchor>
    <xdr:from>
      <xdr:col>1</xdr:col>
      <xdr:colOff>9525</xdr:colOff>
      <xdr:row>30</xdr:row>
      <xdr:rowOff>9525</xdr:rowOff>
    </xdr:from>
    <xdr:to>
      <xdr:col>8</xdr:col>
      <xdr:colOff>419100</xdr:colOff>
      <xdr:row>34</xdr:row>
      <xdr:rowOff>123825</xdr:rowOff>
    </xdr:to>
    <xdr:sp>
      <xdr:nvSpPr>
        <xdr:cNvPr id="26" name="Text 18"/>
        <xdr:cNvSpPr txBox="1">
          <a:spLocks noChangeArrowheads="1"/>
        </xdr:cNvSpPr>
      </xdr:nvSpPr>
      <xdr:spPr>
        <a:xfrm>
          <a:off x="314325" y="4867275"/>
          <a:ext cx="5886450" cy="76200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 Group's operations have not been affected materially by any seasonal/cyclical factors. Although a significant portion of the Group's revenue is derived from the manufacturing of electronic components, because of its wide ranging manufacturing capabilities and its focus on commercial and industrial electronic sector, the Group's operations have not been materially affected by seasonal changes in the demand of the electronic industry.</a:t>
          </a:r>
        </a:p>
      </xdr:txBody>
    </xdr:sp>
    <xdr:clientData/>
  </xdr:twoCellAnchor>
  <xdr:twoCellAnchor>
    <xdr:from>
      <xdr:col>1</xdr:col>
      <xdr:colOff>19050</xdr:colOff>
      <xdr:row>196</xdr:row>
      <xdr:rowOff>38100</xdr:rowOff>
    </xdr:from>
    <xdr:to>
      <xdr:col>8</xdr:col>
      <xdr:colOff>533400</xdr:colOff>
      <xdr:row>204</xdr:row>
      <xdr:rowOff>47625</xdr:rowOff>
    </xdr:to>
    <xdr:sp>
      <xdr:nvSpPr>
        <xdr:cNvPr id="27" name="TextBox 28"/>
        <xdr:cNvSpPr txBox="1">
          <a:spLocks noChangeArrowheads="1"/>
        </xdr:cNvSpPr>
      </xdr:nvSpPr>
      <xdr:spPr>
        <a:xfrm>
          <a:off x="323850" y="31927800"/>
          <a:ext cx="5991225" cy="130492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Majlis Perbandaran Subang Jaya (MPSJ) has confirmed by its letter dated 1 June 2005 that all the necessary planning requirement have been fulfilled by Comintel Sdn Bhd upon MPSJ's site visit to the building located at lot 11A &amp; 15, Jalan PJS 7/21, 46150 Bandar Sunway, Mukim Damansara, Daerah Petaling, Selangor Darul Ehsan on 31 May 2005. In the same letter, MPSJ also indicated that it has no objection to Comintel Sdn Bhd to apply for the CF, on the conditions that Comintel Sdn Bhd is required to submit the latest information to Assets Management and Valuation Division of MPSJ for checking and the Form E to the Building Division of MPSJ within 2 months from the date of its letter. Comintel Sdn Bhd is presently taking steps to comply with the conditions.</a:t>
          </a:r>
        </a:p>
      </xdr:txBody>
    </xdr:sp>
    <xdr:clientData/>
  </xdr:twoCellAnchor>
  <xdr:twoCellAnchor>
    <xdr:from>
      <xdr:col>0</xdr:col>
      <xdr:colOff>295275</xdr:colOff>
      <xdr:row>44</xdr:row>
      <xdr:rowOff>28575</xdr:rowOff>
    </xdr:from>
    <xdr:to>
      <xdr:col>8</xdr:col>
      <xdr:colOff>657225</xdr:colOff>
      <xdr:row>46</xdr:row>
      <xdr:rowOff>85725</xdr:rowOff>
    </xdr:to>
    <xdr:sp>
      <xdr:nvSpPr>
        <xdr:cNvPr id="28" name="TextBox 30"/>
        <xdr:cNvSpPr txBox="1">
          <a:spLocks noChangeArrowheads="1"/>
        </xdr:cNvSpPr>
      </xdr:nvSpPr>
      <xdr:spPr>
        <a:xfrm>
          <a:off x="295275" y="7153275"/>
          <a:ext cx="6143625" cy="38100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There were no changes in the estimates of amounts reported that have a material effect in the current financial quarter.</a:t>
          </a:r>
        </a:p>
      </xdr:txBody>
    </xdr:sp>
    <xdr:clientData/>
  </xdr:twoCellAnchor>
  <xdr:twoCellAnchor>
    <xdr:from>
      <xdr:col>1</xdr:col>
      <xdr:colOff>9525</xdr:colOff>
      <xdr:row>66</xdr:row>
      <xdr:rowOff>9525</xdr:rowOff>
    </xdr:from>
    <xdr:to>
      <xdr:col>8</xdr:col>
      <xdr:colOff>409575</xdr:colOff>
      <xdr:row>68</xdr:row>
      <xdr:rowOff>142875</xdr:rowOff>
    </xdr:to>
    <xdr:sp>
      <xdr:nvSpPr>
        <xdr:cNvPr id="29" name="Text 18"/>
        <xdr:cNvSpPr txBox="1">
          <a:spLocks noChangeArrowheads="1"/>
        </xdr:cNvSpPr>
      </xdr:nvSpPr>
      <xdr:spPr>
        <a:xfrm>
          <a:off x="314325" y="10696575"/>
          <a:ext cx="5876925" cy="45720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There were no material events subsequent to the end of the quarter under review that have not been reflected in the financial statements for the quarter under review.</a:t>
          </a:r>
        </a:p>
      </xdr:txBody>
    </xdr:sp>
    <xdr:clientData/>
  </xdr:twoCellAnchor>
  <xdr:twoCellAnchor>
    <xdr:from>
      <xdr:col>1</xdr:col>
      <xdr:colOff>9525</xdr:colOff>
      <xdr:row>208</xdr:row>
      <xdr:rowOff>9525</xdr:rowOff>
    </xdr:from>
    <xdr:to>
      <xdr:col>8</xdr:col>
      <xdr:colOff>447675</xdr:colOff>
      <xdr:row>211</xdr:row>
      <xdr:rowOff>0</xdr:rowOff>
    </xdr:to>
    <xdr:sp>
      <xdr:nvSpPr>
        <xdr:cNvPr id="30" name="Text 18"/>
        <xdr:cNvSpPr txBox="1">
          <a:spLocks noChangeArrowheads="1"/>
        </xdr:cNvSpPr>
      </xdr:nvSpPr>
      <xdr:spPr>
        <a:xfrm>
          <a:off x="314325" y="33842325"/>
          <a:ext cx="5915025" cy="47625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 Directors proposed a first and final dividend of 2.5 sen per share less tax of 28% amounting to RM2.52 million to shareholders for the financial year ended 31 January 2005, subject to the approval of shareholders in the forthcoming Annual General Meeting on 21 July 2005.</a:t>
          </a:r>
        </a:p>
      </xdr:txBody>
    </xdr:sp>
    <xdr:clientData/>
  </xdr:twoCellAnchor>
  <xdr:oneCellAnchor>
    <xdr:from>
      <xdr:col>2</xdr:col>
      <xdr:colOff>257175</xdr:colOff>
      <xdr:row>125</xdr:row>
      <xdr:rowOff>142875</xdr:rowOff>
    </xdr:from>
    <xdr:ext cx="76200" cy="200025"/>
    <xdr:sp>
      <xdr:nvSpPr>
        <xdr:cNvPr id="31" name="TextBox 33"/>
        <xdr:cNvSpPr txBox="1">
          <a:spLocks noChangeArrowheads="1"/>
        </xdr:cNvSpPr>
      </xdr:nvSpPr>
      <xdr:spPr>
        <a:xfrm>
          <a:off x="1333500" y="206597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xdr:col>
      <xdr:colOff>9525</xdr:colOff>
      <xdr:row>133</xdr:row>
      <xdr:rowOff>9525</xdr:rowOff>
    </xdr:from>
    <xdr:to>
      <xdr:col>8</xdr:col>
      <xdr:colOff>476250</xdr:colOff>
      <xdr:row>134</xdr:row>
      <xdr:rowOff>152400</xdr:rowOff>
    </xdr:to>
    <xdr:sp>
      <xdr:nvSpPr>
        <xdr:cNvPr id="32" name="Text 18"/>
        <xdr:cNvSpPr txBox="1">
          <a:spLocks noChangeArrowheads="1"/>
        </xdr:cNvSpPr>
      </xdr:nvSpPr>
      <xdr:spPr>
        <a:xfrm>
          <a:off x="314325" y="21821775"/>
          <a:ext cx="5943600" cy="30480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 Group did not provide any profit forecast in any public document for the quarter ended 30 April 2005.</a:t>
          </a:r>
        </a:p>
      </xdr:txBody>
    </xdr:sp>
    <xdr:clientData/>
  </xdr:twoCellAnchor>
  <xdr:twoCellAnchor>
    <xdr:from>
      <xdr:col>1</xdr:col>
      <xdr:colOff>9525</xdr:colOff>
      <xdr:row>165</xdr:row>
      <xdr:rowOff>9525</xdr:rowOff>
    </xdr:from>
    <xdr:to>
      <xdr:col>8</xdr:col>
      <xdr:colOff>371475</xdr:colOff>
      <xdr:row>166</xdr:row>
      <xdr:rowOff>104775</xdr:rowOff>
    </xdr:to>
    <xdr:sp>
      <xdr:nvSpPr>
        <xdr:cNvPr id="33" name="Text 18"/>
        <xdr:cNvSpPr txBox="1">
          <a:spLocks noChangeArrowheads="1"/>
        </xdr:cNvSpPr>
      </xdr:nvSpPr>
      <xdr:spPr>
        <a:xfrm>
          <a:off x="314325" y="26860500"/>
          <a:ext cx="5838825" cy="257175"/>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There were no corporate proposals announced but not completed as at the date of this report.</a:t>
          </a:r>
        </a:p>
      </xdr:txBody>
    </xdr:sp>
    <xdr:clientData/>
  </xdr:twoCellAnchor>
  <xdr:twoCellAnchor>
    <xdr:from>
      <xdr:col>1</xdr:col>
      <xdr:colOff>9525</xdr:colOff>
      <xdr:row>239</xdr:row>
      <xdr:rowOff>9525</xdr:rowOff>
    </xdr:from>
    <xdr:to>
      <xdr:col>8</xdr:col>
      <xdr:colOff>447675</xdr:colOff>
      <xdr:row>242</xdr:row>
      <xdr:rowOff>0</xdr:rowOff>
    </xdr:to>
    <xdr:sp>
      <xdr:nvSpPr>
        <xdr:cNvPr id="34" name="Text 18"/>
        <xdr:cNvSpPr txBox="1">
          <a:spLocks noChangeArrowheads="1"/>
        </xdr:cNvSpPr>
      </xdr:nvSpPr>
      <xdr:spPr>
        <a:xfrm>
          <a:off x="314325" y="38919150"/>
          <a:ext cx="5915025" cy="47625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 audited financial statements for the year ended 31 January 2005 have been approved in accordance with a resolution of the Board of Directors on 27 May 2005.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K61"/>
  <sheetViews>
    <sheetView tabSelected="1" workbookViewId="0" topLeftCell="A1">
      <selection activeCell="K35" sqref="K35"/>
    </sheetView>
  </sheetViews>
  <sheetFormatPr defaultColWidth="9.140625" defaultRowHeight="12.75"/>
  <cols>
    <col min="1" max="1" width="33.28125" style="5" customWidth="1"/>
    <col min="2" max="2" width="11.140625" style="5" customWidth="1"/>
    <col min="3" max="3" width="12.57421875" style="5" customWidth="1"/>
    <col min="4" max="4" width="1.7109375" style="5" customWidth="1"/>
    <col min="5" max="5" width="12.57421875" style="6" bestFit="1" customWidth="1"/>
    <col min="6" max="6" width="2.00390625" style="5" customWidth="1"/>
    <col min="7" max="7" width="10.28125" style="6" bestFit="1" customWidth="1"/>
    <col min="8" max="8" width="2.00390625" style="5" customWidth="1"/>
    <col min="9" max="9" width="12.28125" style="6" customWidth="1"/>
    <col min="10" max="16384" width="9.140625" style="5" customWidth="1"/>
  </cols>
  <sheetData>
    <row r="1" spans="1:9" ht="12.75">
      <c r="A1" s="7" t="s">
        <v>72</v>
      </c>
      <c r="B1" s="7"/>
      <c r="C1" s="7"/>
      <c r="D1" s="7"/>
      <c r="E1" s="7"/>
      <c r="F1" s="7"/>
      <c r="G1" s="7"/>
      <c r="H1" s="7"/>
      <c r="I1" s="7"/>
    </row>
    <row r="2" spans="1:9" ht="12.75">
      <c r="A2" s="8" t="s">
        <v>73</v>
      </c>
      <c r="B2" s="8"/>
      <c r="C2" s="7"/>
      <c r="D2" s="7"/>
      <c r="E2" s="7"/>
      <c r="F2" s="7"/>
      <c r="G2" s="7"/>
      <c r="H2" s="7"/>
      <c r="I2" s="7"/>
    </row>
    <row r="3" spans="1:9" ht="12.75">
      <c r="A3" s="8"/>
      <c r="B3" s="8"/>
      <c r="C3" s="7"/>
      <c r="D3" s="7"/>
      <c r="E3" s="7"/>
      <c r="F3" s="7"/>
      <c r="G3" s="7"/>
      <c r="H3" s="7"/>
      <c r="I3" s="7"/>
    </row>
    <row r="5" spans="1:2" ht="12.75">
      <c r="A5" s="9" t="s">
        <v>24</v>
      </c>
      <c r="B5" s="9"/>
    </row>
    <row r="6" spans="1:2" ht="12.75">
      <c r="A6" s="9" t="s">
        <v>133</v>
      </c>
      <c r="B6" s="9"/>
    </row>
    <row r="7" spans="1:3" ht="12.75">
      <c r="A7" s="9" t="s">
        <v>19</v>
      </c>
      <c r="B7" s="9"/>
      <c r="C7" s="6"/>
    </row>
    <row r="8" spans="1:3" ht="12.75">
      <c r="A8" s="9"/>
      <c r="B8" s="9"/>
      <c r="C8" s="6"/>
    </row>
    <row r="9" spans="1:9" ht="12.75">
      <c r="A9" s="9"/>
      <c r="B9" s="9"/>
      <c r="C9" s="115" t="s">
        <v>25</v>
      </c>
      <c r="D9" s="115"/>
      <c r="E9" s="115"/>
      <c r="G9" s="115" t="s">
        <v>30</v>
      </c>
      <c r="H9" s="115"/>
      <c r="I9" s="115"/>
    </row>
    <row r="10" spans="1:9" ht="12.75">
      <c r="A10" s="9"/>
      <c r="B10" s="9"/>
      <c r="C10" s="6"/>
      <c r="D10" s="6"/>
      <c r="E10" s="6" t="s">
        <v>138</v>
      </c>
      <c r="H10" s="6"/>
      <c r="I10" s="6" t="str">
        <f>+E10</f>
        <v>(Proforma)</v>
      </c>
    </row>
    <row r="11" spans="3:9" ht="12.75">
      <c r="C11" s="6" t="s">
        <v>105</v>
      </c>
      <c r="D11" s="6"/>
      <c r="E11" s="6" t="s">
        <v>27</v>
      </c>
      <c r="F11" s="6"/>
      <c r="G11" s="6" t="s">
        <v>105</v>
      </c>
      <c r="H11" s="6"/>
      <c r="I11" s="6" t="s">
        <v>27</v>
      </c>
    </row>
    <row r="12" spans="3:11" ht="12.75">
      <c r="C12" s="6" t="s">
        <v>98</v>
      </c>
      <c r="D12" s="6"/>
      <c r="E12" s="6" t="s">
        <v>28</v>
      </c>
      <c r="F12" s="6"/>
      <c r="G12" s="6" t="s">
        <v>26</v>
      </c>
      <c r="H12" s="6"/>
      <c r="I12" s="6" t="s">
        <v>28</v>
      </c>
      <c r="K12" s="6"/>
    </row>
    <row r="13" spans="3:11" ht="12.75">
      <c r="C13" s="6" t="s">
        <v>21</v>
      </c>
      <c r="D13" s="6"/>
      <c r="E13" s="6" t="s">
        <v>21</v>
      </c>
      <c r="F13" s="6"/>
      <c r="G13" s="6" t="s">
        <v>29</v>
      </c>
      <c r="H13" s="6"/>
      <c r="I13" s="6" t="s">
        <v>35</v>
      </c>
      <c r="K13" s="6"/>
    </row>
    <row r="14" spans="3:11" ht="12.75">
      <c r="C14" s="10" t="s">
        <v>131</v>
      </c>
      <c r="D14" s="10"/>
      <c r="E14" s="10" t="s">
        <v>132</v>
      </c>
      <c r="F14" s="10"/>
      <c r="G14" s="10" t="s">
        <v>131</v>
      </c>
      <c r="H14" s="10"/>
      <c r="I14" s="10" t="s">
        <v>132</v>
      </c>
      <c r="K14" s="6"/>
    </row>
    <row r="15" spans="2:11" ht="12.75">
      <c r="B15" s="6" t="s">
        <v>96</v>
      </c>
      <c r="C15" s="6" t="s">
        <v>5</v>
      </c>
      <c r="E15" s="6" t="s">
        <v>5</v>
      </c>
      <c r="G15" s="6" t="s">
        <v>5</v>
      </c>
      <c r="I15" s="6" t="s">
        <v>5</v>
      </c>
      <c r="K15" s="6"/>
    </row>
    <row r="16" ht="12.75">
      <c r="B16" s="6"/>
    </row>
    <row r="17" spans="1:9" s="11" customFormat="1" ht="12.75">
      <c r="A17" s="11" t="s">
        <v>7</v>
      </c>
      <c r="B17" s="12"/>
      <c r="C17" s="11">
        <v>71141</v>
      </c>
      <c r="E17" s="12">
        <v>94481</v>
      </c>
      <c r="G17" s="11">
        <f>+C17</f>
        <v>71141</v>
      </c>
      <c r="I17" s="12">
        <v>94481</v>
      </c>
    </row>
    <row r="18" spans="2:9" s="11" customFormat="1" ht="12.75">
      <c r="B18" s="12"/>
      <c r="E18" s="12"/>
      <c r="I18" s="12"/>
    </row>
    <row r="19" spans="1:9" s="11" customFormat="1" ht="12.75">
      <c r="A19" s="11" t="s">
        <v>9</v>
      </c>
      <c r="B19" s="12"/>
      <c r="C19" s="11">
        <v>-67431</v>
      </c>
      <c r="E19" s="12">
        <v>-83034</v>
      </c>
      <c r="G19" s="11">
        <f>+C19</f>
        <v>-67431</v>
      </c>
      <c r="I19" s="12">
        <v>-83034</v>
      </c>
    </row>
    <row r="20" spans="2:9" s="11" customFormat="1" ht="12.75">
      <c r="B20" s="12"/>
      <c r="C20" s="13"/>
      <c r="E20" s="13"/>
      <c r="G20" s="13"/>
      <c r="I20" s="13"/>
    </row>
    <row r="21" spans="1:11" s="11" customFormat="1" ht="12.75">
      <c r="A21" s="11" t="s">
        <v>36</v>
      </c>
      <c r="B21" s="12"/>
      <c r="C21" s="11">
        <f>SUM(C17:C20)</f>
        <v>3710</v>
      </c>
      <c r="E21" s="11">
        <f>SUM(E17:E20)</f>
        <v>11447</v>
      </c>
      <c r="G21" s="11">
        <f>SUM(G17:G20)</f>
        <v>3710</v>
      </c>
      <c r="I21" s="11">
        <f>SUM(I17:I20)</f>
        <v>11447</v>
      </c>
      <c r="K21" s="91"/>
    </row>
    <row r="22" spans="2:11" s="11" customFormat="1" ht="12.75">
      <c r="B22" s="12"/>
      <c r="E22" s="12"/>
      <c r="I22" s="12"/>
      <c r="K22"/>
    </row>
    <row r="23" spans="1:11" s="11" customFormat="1" ht="12.75">
      <c r="A23" s="5" t="s">
        <v>37</v>
      </c>
      <c r="B23" s="6"/>
      <c r="C23" s="11">
        <f>-4476-1917-5</f>
        <v>-6398</v>
      </c>
      <c r="E23" s="12">
        <v>-6006</v>
      </c>
      <c r="G23" s="11">
        <f>+C23</f>
        <v>-6398</v>
      </c>
      <c r="I23" s="12">
        <v>-6006</v>
      </c>
      <c r="K23"/>
    </row>
    <row r="24" spans="1:11" s="11" customFormat="1" ht="12.75">
      <c r="A24" s="5"/>
      <c r="B24" s="6"/>
      <c r="E24" s="12"/>
      <c r="I24" s="12"/>
      <c r="K24"/>
    </row>
    <row r="25" spans="1:11" s="11" customFormat="1" ht="12.75">
      <c r="A25" s="5" t="s">
        <v>10</v>
      </c>
      <c r="B25" s="6"/>
      <c r="C25" s="11">
        <f>4+5+18+298+184-75</f>
        <v>434</v>
      </c>
      <c r="E25" s="12">
        <v>183</v>
      </c>
      <c r="G25" s="11">
        <f>+C25</f>
        <v>434</v>
      </c>
      <c r="I25" s="12">
        <v>183</v>
      </c>
      <c r="K25"/>
    </row>
    <row r="26" spans="1:11" s="11" customFormat="1" ht="12.75">
      <c r="A26" s="5"/>
      <c r="B26" s="6"/>
      <c r="C26" s="14"/>
      <c r="E26" s="14"/>
      <c r="G26" s="14"/>
      <c r="I26" s="14"/>
      <c r="K26"/>
    </row>
    <row r="27" spans="1:9" s="11" customFormat="1" ht="12.75">
      <c r="A27" s="5" t="s">
        <v>156</v>
      </c>
      <c r="B27" s="6"/>
      <c r="C27" s="12">
        <f>SUM(C21:C26)</f>
        <v>-2254</v>
      </c>
      <c r="D27" s="12">
        <f>SUM(D21:D26)</f>
        <v>0</v>
      </c>
      <c r="E27" s="12">
        <f>SUM(E21:E26)</f>
        <v>5624</v>
      </c>
      <c r="G27" s="12">
        <f>SUM(G21:G26)</f>
        <v>-2254</v>
      </c>
      <c r="H27" s="12">
        <f>SUM(H21:H26)</f>
        <v>0</v>
      </c>
      <c r="I27" s="12">
        <f>SUM(I21:I26)</f>
        <v>5624</v>
      </c>
    </row>
    <row r="28" spans="1:2" s="11" customFormat="1" ht="12.75">
      <c r="A28" s="5"/>
      <c r="B28" s="6"/>
    </row>
    <row r="29" spans="1:9" s="11" customFormat="1" ht="12.75">
      <c r="A29" s="5" t="s">
        <v>15</v>
      </c>
      <c r="B29" s="6"/>
      <c r="C29" s="12">
        <v>-671</v>
      </c>
      <c r="E29" s="12">
        <v>-991</v>
      </c>
      <c r="G29" s="11">
        <f>+C29</f>
        <v>-671</v>
      </c>
      <c r="I29" s="12">
        <v>-991</v>
      </c>
    </row>
    <row r="30" spans="1:9" s="11" customFormat="1" ht="12.75">
      <c r="A30" s="5"/>
      <c r="B30" s="6"/>
      <c r="C30" s="14"/>
      <c r="E30" s="14"/>
      <c r="G30" s="14"/>
      <c r="I30" s="14"/>
    </row>
    <row r="31" spans="1:9" s="11" customFormat="1" ht="12.75">
      <c r="A31" s="5" t="s">
        <v>157</v>
      </c>
      <c r="B31" s="6">
        <v>13</v>
      </c>
      <c r="C31" s="12">
        <f>+C27+C29</f>
        <v>-2925</v>
      </c>
      <c r="E31" s="12">
        <f>+E27+E29</f>
        <v>4633</v>
      </c>
      <c r="G31" s="12">
        <f>+G27+G29</f>
        <v>-2925</v>
      </c>
      <c r="I31" s="12">
        <f>+I27+I29</f>
        <v>4633</v>
      </c>
    </row>
    <row r="32" spans="1:9" s="11" customFormat="1" ht="12.75">
      <c r="A32" s="5"/>
      <c r="B32" s="6"/>
      <c r="C32" s="12"/>
      <c r="E32" s="12"/>
      <c r="G32" s="12"/>
      <c r="I32" s="12"/>
    </row>
    <row r="33" spans="1:9" s="11" customFormat="1" ht="12.75">
      <c r="A33" s="5" t="s">
        <v>4</v>
      </c>
      <c r="B33" s="6">
        <v>16</v>
      </c>
      <c r="C33" s="12">
        <f>-220+59</f>
        <v>-161</v>
      </c>
      <c r="E33" s="12">
        <v>-1260</v>
      </c>
      <c r="G33" s="11">
        <f>+C33</f>
        <v>-161</v>
      </c>
      <c r="I33" s="12">
        <v>-1260</v>
      </c>
    </row>
    <row r="34" spans="1:9" s="11" customFormat="1" ht="12.75">
      <c r="A34" s="5"/>
      <c r="B34" s="6"/>
      <c r="C34" s="14"/>
      <c r="E34" s="14"/>
      <c r="G34" s="14"/>
      <c r="I34" s="14"/>
    </row>
    <row r="35" spans="1:9" s="11" customFormat="1" ht="12.75">
      <c r="A35" s="5" t="s">
        <v>158</v>
      </c>
      <c r="B35" s="6"/>
      <c r="C35" s="15">
        <f>+C31+C33</f>
        <v>-3086</v>
      </c>
      <c r="E35" s="15">
        <f>+E31+E33</f>
        <v>3373</v>
      </c>
      <c r="G35" s="15">
        <f>+G31+G33</f>
        <v>-3086</v>
      </c>
      <c r="I35" s="15">
        <f>+I31+I33</f>
        <v>3373</v>
      </c>
    </row>
    <row r="36" spans="2:9" s="11" customFormat="1" ht="12.75">
      <c r="B36" s="12"/>
      <c r="C36" s="16"/>
      <c r="D36" s="16"/>
      <c r="E36" s="4"/>
      <c r="F36" s="16"/>
      <c r="G36" s="16"/>
      <c r="H36" s="16"/>
      <c r="I36" s="4"/>
    </row>
    <row r="37" spans="1:9" s="11" customFormat="1" ht="12.75">
      <c r="A37" s="5" t="s">
        <v>13</v>
      </c>
      <c r="B37" s="6"/>
      <c r="C37" s="11">
        <v>-132</v>
      </c>
      <c r="E37" s="12">
        <v>-9</v>
      </c>
      <c r="G37" s="11">
        <f>+C37</f>
        <v>-132</v>
      </c>
      <c r="I37" s="12">
        <v>-9</v>
      </c>
    </row>
    <row r="38" spans="1:9" s="11" customFormat="1" ht="12.75">
      <c r="A38" s="5"/>
      <c r="B38" s="6"/>
      <c r="C38" s="14"/>
      <c r="E38" s="14"/>
      <c r="G38" s="14"/>
      <c r="I38" s="14"/>
    </row>
    <row r="39" spans="1:9" s="11" customFormat="1" ht="12.75">
      <c r="A39" s="5" t="s">
        <v>159</v>
      </c>
      <c r="B39" s="6"/>
      <c r="C39" s="105">
        <f>+C35+C37</f>
        <v>-3218</v>
      </c>
      <c r="E39" s="105">
        <f>+E35+E37</f>
        <v>3364</v>
      </c>
      <c r="G39" s="105">
        <f>+G35+G37</f>
        <v>-3218</v>
      </c>
      <c r="I39" s="105">
        <f>+I35+I37</f>
        <v>3364</v>
      </c>
    </row>
    <row r="40" spans="1:9" s="11" customFormat="1" ht="12.75">
      <c r="A40" s="5"/>
      <c r="B40" s="6"/>
      <c r="C40" s="4"/>
      <c r="E40" s="4"/>
      <c r="G40" s="4"/>
      <c r="I40" s="4"/>
    </row>
    <row r="41" spans="1:9" s="11" customFormat="1" ht="12.75">
      <c r="A41" s="65"/>
      <c r="B41" s="66"/>
      <c r="C41" s="78"/>
      <c r="D41" s="78"/>
      <c r="E41" s="79"/>
      <c r="F41" s="78"/>
      <c r="G41" s="79"/>
      <c r="H41" s="78"/>
      <c r="I41" s="79"/>
    </row>
    <row r="42" spans="1:9" s="11" customFormat="1" ht="12.75">
      <c r="A42" s="78" t="s">
        <v>102</v>
      </c>
      <c r="B42" s="66"/>
      <c r="C42" s="78"/>
      <c r="D42" s="78"/>
      <c r="E42" s="79"/>
      <c r="F42" s="78"/>
      <c r="G42" s="79"/>
      <c r="H42" s="78"/>
      <c r="I42" s="79"/>
    </row>
    <row r="43" spans="1:9" s="11" customFormat="1" ht="12.75">
      <c r="A43" s="74" t="s">
        <v>100</v>
      </c>
      <c r="B43" s="66"/>
      <c r="C43" s="78"/>
      <c r="D43" s="78"/>
      <c r="E43" s="79"/>
      <c r="F43" s="78"/>
      <c r="G43" s="79"/>
      <c r="H43" s="78"/>
      <c r="I43" s="79"/>
    </row>
    <row r="44" spans="1:9" s="11" customFormat="1" ht="12.75">
      <c r="A44" s="74" t="s">
        <v>151</v>
      </c>
      <c r="B44" s="66">
        <v>25</v>
      </c>
      <c r="C44" s="80">
        <f>+Notes!F228</f>
        <v>-2.2985714285714285</v>
      </c>
      <c r="D44" s="81"/>
      <c r="E44" s="82">
        <v>0</v>
      </c>
      <c r="F44" s="81"/>
      <c r="G44" s="80">
        <f>+Notes!H228</f>
        <v>-2.2985714285714285</v>
      </c>
      <c r="H44" s="78"/>
      <c r="I44" s="82">
        <v>0</v>
      </c>
    </row>
    <row r="45" spans="1:9" s="11" customFormat="1" ht="12.75">
      <c r="A45" s="74" t="s">
        <v>144</v>
      </c>
      <c r="B45" s="66">
        <f>+B44</f>
        <v>25</v>
      </c>
      <c r="C45" s="80">
        <f>+Notes!F229</f>
        <v>-2.2985714285714285</v>
      </c>
      <c r="D45" s="81"/>
      <c r="E45" s="82">
        <v>0</v>
      </c>
      <c r="F45" s="81"/>
      <c r="G45" s="80">
        <f>+Notes!H229</f>
        <v>-2.2985714285714285</v>
      </c>
      <c r="H45" s="78"/>
      <c r="I45" s="82">
        <v>0</v>
      </c>
    </row>
    <row r="46" spans="1:9" s="11" customFormat="1" ht="12.75">
      <c r="A46" s="74"/>
      <c r="B46" s="66"/>
      <c r="C46" s="80"/>
      <c r="D46" s="81"/>
      <c r="E46" s="83"/>
      <c r="F46" s="81"/>
      <c r="G46" s="80"/>
      <c r="H46" s="78"/>
      <c r="I46" s="82"/>
    </row>
    <row r="47" spans="1:9" s="11" customFormat="1" ht="12.75">
      <c r="A47" s="78" t="s">
        <v>106</v>
      </c>
      <c r="B47" s="66"/>
      <c r="C47" s="78"/>
      <c r="D47" s="78"/>
      <c r="E47" s="79"/>
      <c r="F47" s="78"/>
      <c r="G47" s="79"/>
      <c r="H47" s="78"/>
      <c r="I47" s="79"/>
    </row>
    <row r="48" spans="1:9" s="11" customFormat="1" ht="12.75">
      <c r="A48" s="78" t="s">
        <v>107</v>
      </c>
      <c r="B48" s="66"/>
      <c r="C48" s="78"/>
      <c r="D48" s="78"/>
      <c r="E48" s="79"/>
      <c r="F48" s="78"/>
      <c r="G48" s="79"/>
      <c r="H48" s="78"/>
      <c r="I48" s="79"/>
    </row>
    <row r="49" spans="1:10" s="11" customFormat="1" ht="12.75">
      <c r="A49" s="74" t="s">
        <v>151</v>
      </c>
      <c r="B49" s="66">
        <f>+B45</f>
        <v>25</v>
      </c>
      <c r="C49" s="84">
        <f>+Notes!F234</f>
        <v>-2.2985714285714285</v>
      </c>
      <c r="D49" s="78"/>
      <c r="E49" s="82">
        <v>0</v>
      </c>
      <c r="F49" s="78"/>
      <c r="G49" s="85">
        <f>+Notes!H234</f>
        <v>-2.2985714285714285</v>
      </c>
      <c r="H49" s="78"/>
      <c r="I49" s="82">
        <v>0</v>
      </c>
      <c r="J49"/>
    </row>
    <row r="50" spans="1:10" s="11" customFormat="1" ht="12.75">
      <c r="A50" s="74" t="s">
        <v>144</v>
      </c>
      <c r="B50" s="66">
        <f>+B45</f>
        <v>25</v>
      </c>
      <c r="C50" s="86">
        <f>+Notes!F235</f>
        <v>-2.2985714285714285</v>
      </c>
      <c r="D50" s="87"/>
      <c r="E50" s="82">
        <v>0</v>
      </c>
      <c r="F50" s="87"/>
      <c r="G50" s="88">
        <f>+Notes!H235</f>
        <v>-2.2985714285714285</v>
      </c>
      <c r="H50" s="87"/>
      <c r="I50" s="82">
        <v>0</v>
      </c>
      <c r="J50"/>
    </row>
    <row r="51" spans="1:10" s="11" customFormat="1" ht="12.75">
      <c r="A51" s="65"/>
      <c r="B51" s="65"/>
      <c r="C51" s="86"/>
      <c r="D51" s="78"/>
      <c r="E51" s="82"/>
      <c r="F51" s="78"/>
      <c r="G51" s="86"/>
      <c r="H51" s="78"/>
      <c r="I51" s="82"/>
      <c r="J51"/>
    </row>
    <row r="52" spans="1:10" s="11" customFormat="1" ht="12.75">
      <c r="A52" s="78"/>
      <c r="B52" s="65"/>
      <c r="C52" s="89"/>
      <c r="D52" s="89"/>
      <c r="E52" s="89"/>
      <c r="F52" s="89"/>
      <c r="G52" s="89"/>
      <c r="H52" s="89"/>
      <c r="I52" s="89"/>
      <c r="J52"/>
    </row>
    <row r="53" spans="1:9" s="11" customFormat="1" ht="12.75">
      <c r="A53" s="11" t="s">
        <v>38</v>
      </c>
      <c r="E53" s="12"/>
      <c r="G53" s="12"/>
      <c r="I53" s="12"/>
    </row>
    <row r="54" spans="1:9" s="11" customFormat="1" ht="12.75" customHeight="1">
      <c r="A54" s="55"/>
      <c r="B54" s="55"/>
      <c r="C54" s="56"/>
      <c r="D54" s="56"/>
      <c r="E54" s="56"/>
      <c r="F54" s="56"/>
      <c r="G54" s="56"/>
      <c r="H54" s="56"/>
      <c r="I54" s="56"/>
    </row>
    <row r="55" spans="1:9" s="11" customFormat="1" ht="12.75">
      <c r="A55" s="56"/>
      <c r="B55" s="56"/>
      <c r="C55" s="56"/>
      <c r="D55" s="56"/>
      <c r="E55" s="56"/>
      <c r="F55" s="56"/>
      <c r="G55" s="56"/>
      <c r="H55" s="56"/>
      <c r="I55" s="56"/>
    </row>
    <row r="56" spans="1:9" s="11" customFormat="1" ht="12.75">
      <c r="A56" s="56"/>
      <c r="B56" s="56"/>
      <c r="C56" s="56"/>
      <c r="D56" s="56"/>
      <c r="E56" s="56"/>
      <c r="F56" s="56"/>
      <c r="G56" s="56"/>
      <c r="H56" s="56"/>
      <c r="I56" s="56"/>
    </row>
    <row r="57" spans="5:9" s="11" customFormat="1" ht="12.75">
      <c r="E57" s="12"/>
      <c r="G57" s="12"/>
      <c r="I57" s="12"/>
    </row>
    <row r="58" spans="5:9" s="11" customFormat="1" ht="12.75">
      <c r="E58" s="12"/>
      <c r="G58" s="12"/>
      <c r="I58" s="12"/>
    </row>
    <row r="59" spans="1:9" s="11" customFormat="1" ht="12.75">
      <c r="A59" s="53"/>
      <c r="B59" s="53"/>
      <c r="C59" s="53"/>
      <c r="D59" s="53"/>
      <c r="E59" s="53"/>
      <c r="F59" s="53"/>
      <c r="G59" s="53"/>
      <c r="H59" s="53"/>
      <c r="I59" s="53"/>
    </row>
    <row r="60" spans="1:9" s="11" customFormat="1" ht="12.75" customHeight="1">
      <c r="A60" s="53"/>
      <c r="B60" s="53"/>
      <c r="C60" s="53"/>
      <c r="D60" s="53"/>
      <c r="E60" s="53"/>
      <c r="F60" s="53"/>
      <c r="G60" s="53"/>
      <c r="H60" s="53"/>
      <c r="I60" s="53"/>
    </row>
    <row r="61" spans="1:9" ht="12.75">
      <c r="A61" s="36"/>
      <c r="B61" s="36"/>
      <c r="C61" s="36"/>
      <c r="D61" s="36"/>
      <c r="E61" s="36"/>
      <c r="F61" s="36"/>
      <c r="G61" s="36"/>
      <c r="H61" s="36"/>
      <c r="I61" s="36"/>
    </row>
  </sheetData>
  <mergeCells count="2">
    <mergeCell ref="G9:I9"/>
    <mergeCell ref="C9:E9"/>
  </mergeCells>
  <printOptions/>
  <pageMargins left="1" right="1" top="0.5" bottom="0.5" header="0.5" footer="0.5"/>
  <pageSetup fitToHeight="1" fitToWidth="1" horizontalDpi="1200" verticalDpi="1200" orientation="portrait" paperSize="9" scale="83"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J64"/>
  <sheetViews>
    <sheetView workbookViewId="0" topLeftCell="A1">
      <selection activeCell="C44" sqref="C44"/>
    </sheetView>
  </sheetViews>
  <sheetFormatPr defaultColWidth="9.140625" defaultRowHeight="12.75"/>
  <cols>
    <col min="1" max="1" width="50.140625" style="5" customWidth="1"/>
    <col min="2" max="2" width="15.140625" style="5" customWidth="1"/>
    <col min="3" max="3" width="12.57421875" style="5" customWidth="1"/>
    <col min="4" max="4" width="1.7109375" style="5" customWidth="1"/>
    <col min="5" max="5" width="12.57421875" style="6" bestFit="1" customWidth="1"/>
    <col min="6" max="6" width="2.00390625" style="5" customWidth="1"/>
    <col min="7" max="7" width="10.28125" style="6" bestFit="1" customWidth="1"/>
    <col min="8" max="8" width="2.00390625" style="5" customWidth="1"/>
    <col min="9" max="9" width="11.28125" style="6" bestFit="1" customWidth="1"/>
    <col min="10" max="16384" width="9.140625" style="5" customWidth="1"/>
  </cols>
  <sheetData>
    <row r="1" spans="1:2" ht="12.75">
      <c r="A1" s="7" t="str">
        <f>'IS'!A1</f>
        <v>COMINTEL CORPORATION BHD</v>
      </c>
      <c r="B1" s="7"/>
    </row>
    <row r="2" spans="1:2" ht="12.75">
      <c r="A2" s="8" t="str">
        <f>'IS'!A2</f>
        <v>(Company No. 630068-T)</v>
      </c>
      <c r="B2" s="8"/>
    </row>
    <row r="3" spans="1:2" ht="12.75">
      <c r="A3" s="8"/>
      <c r="B3" s="8"/>
    </row>
    <row r="5" spans="1:2" ht="12.75">
      <c r="A5" s="9" t="s">
        <v>134</v>
      </c>
      <c r="B5" s="9"/>
    </row>
    <row r="6" spans="1:2" ht="12.75">
      <c r="A6" s="9" t="s">
        <v>19</v>
      </c>
      <c r="B6" s="9"/>
    </row>
    <row r="7" ht="12.75">
      <c r="C7" s="6"/>
    </row>
    <row r="8" spans="3:5" ht="12.75">
      <c r="C8" s="6" t="s">
        <v>105</v>
      </c>
      <c r="E8" s="6" t="s">
        <v>105</v>
      </c>
    </row>
    <row r="9" spans="3:5" ht="12.75">
      <c r="C9" s="6" t="s">
        <v>20</v>
      </c>
      <c r="E9" s="6" t="s">
        <v>22</v>
      </c>
    </row>
    <row r="10" spans="3:5" ht="12.75">
      <c r="C10" s="6" t="s">
        <v>39</v>
      </c>
      <c r="E10" s="6" t="s">
        <v>23</v>
      </c>
    </row>
    <row r="11" spans="3:5" ht="12.75">
      <c r="C11" s="6" t="s">
        <v>21</v>
      </c>
      <c r="E11" s="6" t="s">
        <v>116</v>
      </c>
    </row>
    <row r="12" spans="3:5" ht="12.75">
      <c r="C12" s="17" t="str">
        <f>'IS'!C14</f>
        <v>30.04.2005</v>
      </c>
      <c r="E12" s="17" t="s">
        <v>140</v>
      </c>
    </row>
    <row r="13" spans="2:5" ht="12.75">
      <c r="B13" s="6" t="s">
        <v>96</v>
      </c>
      <c r="C13" s="6" t="s">
        <v>5</v>
      </c>
      <c r="E13" s="6" t="s">
        <v>5</v>
      </c>
    </row>
    <row r="14" ht="12.75">
      <c r="B14" s="6"/>
    </row>
    <row r="15" spans="1:9" s="11" customFormat="1" ht="12.75">
      <c r="A15" s="18" t="s">
        <v>0</v>
      </c>
      <c r="B15" s="59"/>
      <c r="C15" s="11">
        <v>98938</v>
      </c>
      <c r="E15" s="93">
        <v>98235</v>
      </c>
      <c r="G15" s="12"/>
      <c r="I15" s="12"/>
    </row>
    <row r="16" spans="1:9" s="11" customFormat="1" ht="12.75">
      <c r="A16" s="18" t="s">
        <v>141</v>
      </c>
      <c r="B16" s="59" t="s">
        <v>105</v>
      </c>
      <c r="C16" s="11">
        <f>14+268</f>
        <v>282</v>
      </c>
      <c r="E16" s="93">
        <v>288</v>
      </c>
      <c r="G16" s="12"/>
      <c r="I16" s="12"/>
    </row>
    <row r="17" spans="1:9" s="11" customFormat="1" ht="12.75">
      <c r="A17" s="18" t="s">
        <v>84</v>
      </c>
      <c r="B17" s="59"/>
      <c r="C17" s="11">
        <v>3082</v>
      </c>
      <c r="E17" s="93">
        <v>81</v>
      </c>
      <c r="G17" s="12"/>
      <c r="I17" s="12"/>
    </row>
    <row r="18" spans="1:9" s="11" customFormat="1" ht="12.75">
      <c r="A18" s="18"/>
      <c r="B18" s="59"/>
      <c r="E18" s="12"/>
      <c r="G18" s="12"/>
      <c r="I18" s="12"/>
    </row>
    <row r="19" spans="1:9" s="11" customFormat="1" ht="12.75">
      <c r="A19" s="18" t="s">
        <v>1</v>
      </c>
      <c r="B19" s="59"/>
      <c r="E19" s="12"/>
      <c r="G19" s="12"/>
      <c r="I19" s="12"/>
    </row>
    <row r="20" spans="1:9" s="11" customFormat="1" ht="12.75">
      <c r="A20" s="16" t="s">
        <v>2</v>
      </c>
      <c r="B20" s="4"/>
      <c r="C20" s="19">
        <f>57813-1962-300</f>
        <v>55551</v>
      </c>
      <c r="D20" s="16"/>
      <c r="E20" s="94">
        <v>56815</v>
      </c>
      <c r="F20" s="16"/>
      <c r="G20" s="4"/>
      <c r="H20" s="16"/>
      <c r="I20" s="12"/>
    </row>
    <row r="21" spans="1:9" s="11" customFormat="1" ht="12.75">
      <c r="A21" s="16" t="s">
        <v>76</v>
      </c>
      <c r="B21" s="4"/>
      <c r="C21" s="20">
        <f>62465-2708</f>
        <v>59757</v>
      </c>
      <c r="D21" s="16"/>
      <c r="E21" s="95">
        <v>56126</v>
      </c>
      <c r="F21" s="16"/>
      <c r="G21" s="4"/>
      <c r="H21" s="16"/>
      <c r="I21" s="12"/>
    </row>
    <row r="22" spans="1:9" s="11" customFormat="1" ht="12.75">
      <c r="A22" s="16" t="s">
        <v>74</v>
      </c>
      <c r="B22" s="4"/>
      <c r="C22" s="20">
        <v>7273</v>
      </c>
      <c r="D22" s="16"/>
      <c r="E22" s="95">
        <f>6287+459+2025</f>
        <v>8771</v>
      </c>
      <c r="F22" s="16"/>
      <c r="G22" s="4"/>
      <c r="H22" s="16"/>
      <c r="I22" s="12"/>
    </row>
    <row r="23" spans="1:9" s="11" customFormat="1" ht="12.75">
      <c r="A23" s="16" t="s">
        <v>77</v>
      </c>
      <c r="B23" s="4"/>
      <c r="C23" s="20">
        <f>1184</f>
        <v>1184</v>
      </c>
      <c r="D23" s="16"/>
      <c r="E23" s="95">
        <v>1184</v>
      </c>
      <c r="F23" s="16"/>
      <c r="G23" s="4"/>
      <c r="H23" s="16"/>
      <c r="I23" s="12"/>
    </row>
    <row r="24" spans="1:9" s="11" customFormat="1" ht="12.75">
      <c r="A24" s="16" t="s">
        <v>130</v>
      </c>
      <c r="B24" s="4"/>
      <c r="C24" s="20">
        <v>1997</v>
      </c>
      <c r="D24" s="16"/>
      <c r="E24" s="95">
        <v>2100</v>
      </c>
      <c r="F24" s="16"/>
      <c r="G24" s="4"/>
      <c r="H24" s="16"/>
      <c r="I24" s="12"/>
    </row>
    <row r="25" spans="1:9" s="11" customFormat="1" ht="12.75">
      <c r="A25" s="16" t="s">
        <v>75</v>
      </c>
      <c r="B25" s="4"/>
      <c r="C25" s="20">
        <v>8684</v>
      </c>
      <c r="D25" s="16"/>
      <c r="E25" s="95">
        <v>12170</v>
      </c>
      <c r="F25" s="16"/>
      <c r="G25" s="4"/>
      <c r="H25" s="16"/>
      <c r="I25" s="12"/>
    </row>
    <row r="26" spans="1:9" s="11" customFormat="1" ht="12.75">
      <c r="A26" s="16" t="s">
        <v>90</v>
      </c>
      <c r="B26" s="61"/>
      <c r="C26" s="20">
        <v>9646</v>
      </c>
      <c r="D26" s="16"/>
      <c r="E26" s="95">
        <v>7661</v>
      </c>
      <c r="F26" s="16"/>
      <c r="G26" s="4"/>
      <c r="H26" s="16"/>
      <c r="I26" s="12"/>
    </row>
    <row r="27" spans="1:9" s="11" customFormat="1" ht="12.75">
      <c r="A27" s="16"/>
      <c r="B27" s="61"/>
      <c r="C27" s="21">
        <f>SUM(C20:C26)</f>
        <v>144092</v>
      </c>
      <c r="D27" s="16"/>
      <c r="E27" s="98">
        <f>SUM(E20:E26)</f>
        <v>144827</v>
      </c>
      <c r="F27" s="16"/>
      <c r="G27" s="4"/>
      <c r="H27" s="16"/>
      <c r="I27" s="12"/>
    </row>
    <row r="28" spans="1:9" s="11" customFormat="1" ht="12.75">
      <c r="A28" s="22" t="s">
        <v>3</v>
      </c>
      <c r="B28" s="62"/>
      <c r="C28" s="20"/>
      <c r="D28" s="16"/>
      <c r="E28" s="96"/>
      <c r="F28" s="16"/>
      <c r="G28" s="4"/>
      <c r="H28" s="16"/>
      <c r="I28" s="12"/>
    </row>
    <row r="29" spans="1:9" s="11" customFormat="1" ht="12.75">
      <c r="A29" s="16" t="s">
        <v>78</v>
      </c>
      <c r="B29" s="61"/>
      <c r="C29" s="20">
        <v>34591</v>
      </c>
      <c r="D29" s="16"/>
      <c r="E29" s="95">
        <v>26105</v>
      </c>
      <c r="F29" s="16"/>
      <c r="G29" s="4"/>
      <c r="H29" s="16"/>
      <c r="I29" s="12"/>
    </row>
    <row r="30" spans="1:9" s="11" customFormat="1" ht="12.75">
      <c r="A30" s="16" t="s">
        <v>79</v>
      </c>
      <c r="B30" s="61"/>
      <c r="C30" s="20">
        <v>25631</v>
      </c>
      <c r="D30" s="16"/>
      <c r="E30" s="95">
        <f>7296+16192</f>
        <v>23488</v>
      </c>
      <c r="F30" s="16"/>
      <c r="G30" s="4"/>
      <c r="H30" s="16"/>
      <c r="I30" s="12"/>
    </row>
    <row r="31" spans="1:9" s="11" customFormat="1" ht="12.75">
      <c r="A31" s="16" t="s">
        <v>80</v>
      </c>
      <c r="B31" s="61"/>
      <c r="C31" s="20">
        <v>2269</v>
      </c>
      <c r="D31" s="16"/>
      <c r="E31" s="96">
        <v>3076</v>
      </c>
      <c r="F31" s="16"/>
      <c r="G31" s="4"/>
      <c r="H31" s="16"/>
      <c r="I31" s="12"/>
    </row>
    <row r="32" spans="1:9" s="11" customFormat="1" ht="12.75">
      <c r="A32" s="16" t="s">
        <v>16</v>
      </c>
      <c r="B32" s="64">
        <v>20</v>
      </c>
      <c r="C32" s="20">
        <f>45869+3714</f>
        <v>49583</v>
      </c>
      <c r="D32" s="16"/>
      <c r="E32" s="96">
        <f>62671-E33</f>
        <v>60327</v>
      </c>
      <c r="F32" s="16"/>
      <c r="G32" s="4"/>
      <c r="H32" s="16"/>
      <c r="I32" s="12"/>
    </row>
    <row r="33" spans="1:9" s="11" customFormat="1" ht="12.75">
      <c r="A33" s="16" t="s">
        <v>119</v>
      </c>
      <c r="B33" s="64">
        <v>20</v>
      </c>
      <c r="C33" s="20">
        <v>5726</v>
      </c>
      <c r="D33" s="16"/>
      <c r="E33" s="95">
        <v>2344</v>
      </c>
      <c r="F33" s="16"/>
      <c r="G33" s="4"/>
      <c r="H33" s="16"/>
      <c r="I33" s="12"/>
    </row>
    <row r="34" spans="1:9" s="11" customFormat="1" ht="12.75">
      <c r="A34" s="16" t="s">
        <v>142</v>
      </c>
      <c r="B34" s="64">
        <v>20</v>
      </c>
      <c r="C34" s="20">
        <v>805</v>
      </c>
      <c r="D34" s="16"/>
      <c r="E34" s="95">
        <v>769</v>
      </c>
      <c r="F34" s="16"/>
      <c r="G34" s="4"/>
      <c r="H34" s="16"/>
      <c r="I34" s="12"/>
    </row>
    <row r="35" spans="1:9" s="11" customFormat="1" ht="12.75">
      <c r="A35" s="16" t="s">
        <v>81</v>
      </c>
      <c r="B35" s="61"/>
      <c r="C35" s="20">
        <v>0</v>
      </c>
      <c r="D35" s="16"/>
      <c r="E35" s="95">
        <v>583</v>
      </c>
      <c r="F35" s="16"/>
      <c r="G35" s="4"/>
      <c r="H35" s="16"/>
      <c r="I35" s="12"/>
    </row>
    <row r="36" spans="1:9" s="11" customFormat="1" ht="12.75">
      <c r="A36" s="16"/>
      <c r="B36" s="61"/>
      <c r="C36" s="21">
        <f>SUM(C29:C35)</f>
        <v>118605</v>
      </c>
      <c r="D36" s="16"/>
      <c r="E36" s="98">
        <f>SUM(E29:E35)</f>
        <v>116692</v>
      </c>
      <c r="F36" s="16"/>
      <c r="G36" s="4"/>
      <c r="H36" s="16"/>
      <c r="I36" s="12"/>
    </row>
    <row r="37" spans="2:9" s="11" customFormat="1" ht="12.75">
      <c r="B37" s="55"/>
      <c r="E37" s="12"/>
      <c r="G37" s="12"/>
      <c r="I37" s="12"/>
    </row>
    <row r="38" spans="1:9" s="11" customFormat="1" ht="12.75">
      <c r="A38" s="18" t="s">
        <v>123</v>
      </c>
      <c r="B38" s="63"/>
      <c r="C38" s="11">
        <f>+C27-C36</f>
        <v>25487</v>
      </c>
      <c r="E38" s="11">
        <f>+E27-E36</f>
        <v>28135</v>
      </c>
      <c r="G38" s="12"/>
      <c r="I38" s="12"/>
    </row>
    <row r="39" spans="2:9" s="11" customFormat="1" ht="12.75">
      <c r="B39" s="12"/>
      <c r="E39" s="12"/>
      <c r="G39" s="12"/>
      <c r="I39" s="12"/>
    </row>
    <row r="40" spans="2:9" s="11" customFormat="1" ht="13.5" thickBot="1">
      <c r="B40" s="12"/>
      <c r="C40" s="23">
        <f>C38+SUM(C15:C17)</f>
        <v>127789</v>
      </c>
      <c r="E40" s="23">
        <f>E38+SUM(E15:E17)</f>
        <v>126739</v>
      </c>
      <c r="G40" s="12"/>
      <c r="I40" s="12"/>
    </row>
    <row r="41" spans="2:9" s="11" customFormat="1" ht="13.5" thickTop="1">
      <c r="B41" s="12"/>
      <c r="E41" s="12"/>
      <c r="G41" s="12"/>
      <c r="I41" s="12"/>
    </row>
    <row r="42" spans="1:5" ht="12.75">
      <c r="A42" s="9" t="s">
        <v>6</v>
      </c>
      <c r="B42" s="60"/>
      <c r="C42" s="11">
        <v>70000</v>
      </c>
      <c r="E42" s="93">
        <v>70000</v>
      </c>
    </row>
    <row r="43" spans="1:5" ht="12.75">
      <c r="A43" s="9" t="s">
        <v>82</v>
      </c>
      <c r="B43" s="60"/>
      <c r="C43" s="16">
        <v>25745</v>
      </c>
      <c r="D43" s="39"/>
      <c r="E43" s="97">
        <v>25745</v>
      </c>
    </row>
    <row r="44" spans="1:5" ht="12.75">
      <c r="A44" s="9" t="s">
        <v>120</v>
      </c>
      <c r="B44" s="60"/>
      <c r="C44" s="16">
        <f>+Equity!F34</f>
        <v>-92</v>
      </c>
      <c r="D44" s="39"/>
      <c r="E44" s="97">
        <v>-165</v>
      </c>
    </row>
    <row r="45" spans="1:5" ht="12.75">
      <c r="A45" s="9" t="s">
        <v>108</v>
      </c>
      <c r="B45" s="60"/>
      <c r="C45" s="16">
        <f>+Equity!G34</f>
        <v>9197</v>
      </c>
      <c r="E45" s="97">
        <v>12415</v>
      </c>
    </row>
    <row r="46" spans="1:5" ht="12.75">
      <c r="A46" s="9" t="s">
        <v>17</v>
      </c>
      <c r="B46" s="6"/>
      <c r="C46" s="25">
        <f>SUM(C42:C45)</f>
        <v>104850</v>
      </c>
      <c r="E46" s="25">
        <f>SUM(E42:E45)</f>
        <v>107995</v>
      </c>
    </row>
    <row r="47" spans="1:5" ht="12.75">
      <c r="A47" s="9" t="s">
        <v>18</v>
      </c>
      <c r="B47" s="64">
        <v>20</v>
      </c>
      <c r="C47" s="16">
        <v>16107</v>
      </c>
      <c r="E47" s="16">
        <v>15050</v>
      </c>
    </row>
    <row r="48" spans="1:5" ht="12.75">
      <c r="A48" s="9" t="s">
        <v>142</v>
      </c>
      <c r="B48" s="64">
        <v>20</v>
      </c>
      <c r="C48" s="16">
        <v>144</v>
      </c>
      <c r="E48" s="16">
        <v>79</v>
      </c>
    </row>
    <row r="49" spans="1:5" ht="12.75">
      <c r="A49" s="9" t="s">
        <v>83</v>
      </c>
      <c r="B49" s="6"/>
      <c r="C49" s="16">
        <v>6812</v>
      </c>
      <c r="E49" s="16">
        <v>3871</v>
      </c>
    </row>
    <row r="50" spans="1:5" ht="12.75">
      <c r="A50" s="9" t="s">
        <v>13</v>
      </c>
      <c r="B50" s="6"/>
      <c r="C50" s="16">
        <v>-124</v>
      </c>
      <c r="E50" s="16">
        <v>-256</v>
      </c>
    </row>
    <row r="51" spans="1:5" ht="13.5" thickBot="1">
      <c r="A51" s="9"/>
      <c r="B51" s="60"/>
      <c r="C51" s="23">
        <f>SUM(C46:C50)</f>
        <v>127789</v>
      </c>
      <c r="E51" s="23">
        <f>SUM(E46:E50)</f>
        <v>126739</v>
      </c>
    </row>
    <row r="52" spans="1:9" ht="13.5" thickTop="1">
      <c r="A52" s="26"/>
      <c r="B52" s="6"/>
      <c r="C52" s="27"/>
      <c r="E52" s="27"/>
      <c r="G52" s="28"/>
      <c r="I52" s="29"/>
    </row>
    <row r="53" spans="1:9" ht="12.75">
      <c r="A53" s="54" t="s">
        <v>71</v>
      </c>
      <c r="B53" s="54"/>
      <c r="C53" s="31">
        <f>+(C46-C16)/140000</f>
        <v>0.7469142857142858</v>
      </c>
      <c r="E53" s="31">
        <f>+(E46-E16)/140000</f>
        <v>0.7693357142857142</v>
      </c>
      <c r="G53" s="28"/>
      <c r="I53" s="29"/>
    </row>
    <row r="54" spans="1:9" ht="12.75">
      <c r="A54" s="26"/>
      <c r="B54" s="26"/>
      <c r="C54" s="27"/>
      <c r="G54" s="28"/>
      <c r="I54" s="29"/>
    </row>
    <row r="55" spans="1:10" ht="12.75">
      <c r="A55" s="11" t="s">
        <v>41</v>
      </c>
      <c r="B55" s="11"/>
      <c r="C55" s="30"/>
      <c r="G55" s="31"/>
      <c r="I55" s="32"/>
      <c r="J55" s="33"/>
    </row>
    <row r="56" spans="1:10" ht="12.75">
      <c r="A56" s="11"/>
      <c r="B56" s="11"/>
      <c r="C56" s="30"/>
      <c r="G56" s="31"/>
      <c r="I56" s="32"/>
      <c r="J56" s="33"/>
    </row>
    <row r="57" spans="1:10" ht="12.75">
      <c r="A57" s="11"/>
      <c r="B57" s="11"/>
      <c r="C57" s="30"/>
      <c r="G57" s="31"/>
      <c r="I57" s="32"/>
      <c r="J57" s="33"/>
    </row>
    <row r="58" spans="1:10" ht="12.75">
      <c r="A58" s="11"/>
      <c r="B58" s="11"/>
      <c r="C58" s="30"/>
      <c r="G58" s="31"/>
      <c r="I58" s="32"/>
      <c r="J58" s="33"/>
    </row>
    <row r="59" spans="1:10" ht="12.75">
      <c r="A59" s="11"/>
      <c r="B59" s="11"/>
      <c r="C59" s="30"/>
      <c r="G59" s="31"/>
      <c r="I59" s="32"/>
      <c r="J59" s="33"/>
    </row>
    <row r="60" spans="1:10" ht="12.75">
      <c r="A60" s="11"/>
      <c r="B60" s="11"/>
      <c r="C60" s="30"/>
      <c r="G60" s="31"/>
      <c r="I60" s="32"/>
      <c r="J60" s="33"/>
    </row>
    <row r="61" spans="1:2" ht="12.75">
      <c r="A61" s="11" t="s">
        <v>43</v>
      </c>
      <c r="B61" s="11"/>
    </row>
    <row r="62" spans="1:2" ht="12.75">
      <c r="A62" s="11"/>
      <c r="B62" s="11"/>
    </row>
    <row r="63" spans="1:2" ht="12.75">
      <c r="A63" s="11"/>
      <c r="B63" s="11"/>
    </row>
    <row r="64" spans="1:2" ht="12.75">
      <c r="A64" s="11"/>
      <c r="B64" s="11"/>
    </row>
  </sheetData>
  <printOptions/>
  <pageMargins left="1" right="1" top="0.5" bottom="0.5" header="0.5" footer="0.5"/>
  <pageSetup fitToHeight="1" fitToWidth="1" horizontalDpi="600" verticalDpi="600" orientation="portrait" paperSize="9" scale="86"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I49"/>
  <sheetViews>
    <sheetView workbookViewId="0" topLeftCell="A1">
      <selection activeCell="F32" sqref="F32"/>
    </sheetView>
  </sheetViews>
  <sheetFormatPr defaultColWidth="9.140625" defaultRowHeight="12.75"/>
  <cols>
    <col min="1" max="1" width="30.00390625" style="5" customWidth="1"/>
    <col min="2" max="2" width="7.421875" style="11" customWidth="1"/>
    <col min="3" max="3" width="7.00390625" style="11" customWidth="1"/>
    <col min="4" max="5" width="11.7109375" style="11" customWidth="1"/>
    <col min="6" max="7" width="12.28125" style="11" customWidth="1"/>
    <col min="8" max="8" width="11.7109375" style="11" customWidth="1"/>
    <col min="9" max="16384" width="9.140625" style="5" customWidth="1"/>
  </cols>
  <sheetData>
    <row r="1" ht="12.75">
      <c r="A1" s="7" t="str">
        <f>'IS'!A1</f>
        <v>COMINTEL CORPORATION BHD</v>
      </c>
    </row>
    <row r="2" ht="12.75">
      <c r="A2" s="34" t="str">
        <f>'IS'!A2</f>
        <v>(Company No. 630068-T)</v>
      </c>
    </row>
    <row r="3" ht="12.75">
      <c r="A3" s="34"/>
    </row>
    <row r="5" ht="12.75">
      <c r="A5" s="9" t="s">
        <v>44</v>
      </c>
    </row>
    <row r="6" ht="12.75">
      <c r="A6" s="9" t="str">
        <f>'IS'!A6</f>
        <v>FOR THE FIRST QUARTER ENDED 30 APRIL 2005</v>
      </c>
    </row>
    <row r="7" ht="12.75">
      <c r="A7" s="9" t="str">
        <f>'IS'!A7</f>
        <v>(The figures have not been audited)</v>
      </c>
    </row>
    <row r="8" ht="12.75">
      <c r="A8" s="9"/>
    </row>
    <row r="9" spans="5:7" ht="25.5" customHeight="1">
      <c r="E9" s="116" t="s">
        <v>112</v>
      </c>
      <c r="F9" s="116"/>
      <c r="G9" s="92" t="s">
        <v>111</v>
      </c>
    </row>
    <row r="10" spans="4:9" ht="12.75">
      <c r="D10" s="12" t="s">
        <v>45</v>
      </c>
      <c r="E10" s="12" t="s">
        <v>45</v>
      </c>
      <c r="F10" s="12"/>
      <c r="G10" s="12" t="s">
        <v>109</v>
      </c>
      <c r="I10" s="6"/>
    </row>
    <row r="11" spans="4:9" ht="12.75">
      <c r="D11" s="12" t="s">
        <v>33</v>
      </c>
      <c r="E11" s="12" t="s">
        <v>86</v>
      </c>
      <c r="F11" s="12" t="s">
        <v>120</v>
      </c>
      <c r="G11" s="12" t="s">
        <v>110</v>
      </c>
      <c r="H11" s="12" t="s">
        <v>12</v>
      </c>
      <c r="I11" s="6"/>
    </row>
    <row r="12" spans="4:9" ht="12.75">
      <c r="D12" s="12" t="s">
        <v>5</v>
      </c>
      <c r="E12" s="12" t="s">
        <v>5</v>
      </c>
      <c r="F12" s="12" t="s">
        <v>5</v>
      </c>
      <c r="G12" s="12" t="s">
        <v>5</v>
      </c>
      <c r="H12" s="12" t="s">
        <v>5</v>
      </c>
      <c r="I12" s="6"/>
    </row>
    <row r="13" spans="4:9" ht="12.75">
      <c r="D13" s="12"/>
      <c r="E13" s="12"/>
      <c r="F13" s="12"/>
      <c r="G13" s="12"/>
      <c r="H13" s="12"/>
      <c r="I13" s="6"/>
    </row>
    <row r="14" spans="1:8" ht="12.75">
      <c r="A14" s="5" t="s">
        <v>85</v>
      </c>
      <c r="D14" s="24" t="s">
        <v>40</v>
      </c>
      <c r="E14" s="11">
        <v>0</v>
      </c>
      <c r="F14" s="11">
        <v>0</v>
      </c>
      <c r="G14" s="16">
        <v>0</v>
      </c>
      <c r="H14" s="24" t="s">
        <v>40</v>
      </c>
    </row>
    <row r="15" spans="4:8" ht="12.75">
      <c r="D15" s="24"/>
      <c r="G15" s="16"/>
      <c r="H15" s="24"/>
    </row>
    <row r="16" spans="1:8" ht="12.75">
      <c r="A16" s="5" t="s">
        <v>155</v>
      </c>
      <c r="D16" s="11">
        <v>0</v>
      </c>
      <c r="E16" s="11">
        <v>0</v>
      </c>
      <c r="F16" s="11">
        <v>0</v>
      </c>
      <c r="G16" s="16">
        <v>-5</v>
      </c>
      <c r="H16" s="16">
        <f>SUM(D16:G16)</f>
        <v>-5</v>
      </c>
    </row>
    <row r="17" spans="4:8" ht="12.75">
      <c r="D17" s="24"/>
      <c r="G17" s="16"/>
      <c r="H17" s="24"/>
    </row>
    <row r="18" spans="1:8" ht="13.5" thickBot="1">
      <c r="A18" s="5" t="s">
        <v>153</v>
      </c>
      <c r="D18" s="106" t="s">
        <v>40</v>
      </c>
      <c r="E18" s="23">
        <v>0</v>
      </c>
      <c r="F18" s="23">
        <v>0</v>
      </c>
      <c r="G18" s="23">
        <v>-5</v>
      </c>
      <c r="H18" s="106">
        <v>-5</v>
      </c>
    </row>
    <row r="19" spans="4:8" ht="13.5" thickTop="1">
      <c r="D19" s="107"/>
      <c r="E19" s="16"/>
      <c r="F19" s="16"/>
      <c r="G19" s="16"/>
      <c r="H19" s="107"/>
    </row>
    <row r="20" spans="1:8" ht="12.75">
      <c r="A20" s="5" t="s">
        <v>154</v>
      </c>
      <c r="D20" s="24" t="s">
        <v>40</v>
      </c>
      <c r="E20" s="11">
        <v>0</v>
      </c>
      <c r="F20" s="11">
        <v>0</v>
      </c>
      <c r="G20" s="16">
        <v>-5</v>
      </c>
      <c r="H20" s="16">
        <f>SUM(D20:G20)</f>
        <v>-5</v>
      </c>
    </row>
    <row r="22" spans="1:8" ht="12.75">
      <c r="A22" s="5" t="s">
        <v>124</v>
      </c>
      <c r="D22" s="11">
        <f>'BS'!C42</f>
        <v>70000</v>
      </c>
      <c r="E22" s="11">
        <v>27582</v>
      </c>
      <c r="F22" s="11">
        <v>0</v>
      </c>
      <c r="G22" s="16">
        <v>0</v>
      </c>
      <c r="H22" s="16">
        <f>SUM(D22:G22)</f>
        <v>97582</v>
      </c>
    </row>
    <row r="23" spans="7:8" ht="12.75">
      <c r="G23" s="16"/>
      <c r="H23" s="16"/>
    </row>
    <row r="24" spans="1:8" ht="12.75">
      <c r="A24" s="5" t="s">
        <v>135</v>
      </c>
      <c r="D24" s="11">
        <v>0</v>
      </c>
      <c r="E24" s="11">
        <v>-1837</v>
      </c>
      <c r="F24" s="11">
        <v>0</v>
      </c>
      <c r="G24" s="11">
        <v>0</v>
      </c>
      <c r="H24" s="16">
        <f>SUM(D24:G24)</f>
        <v>-1837</v>
      </c>
    </row>
    <row r="25" spans="4:8" ht="12.75">
      <c r="D25" s="16"/>
      <c r="E25" s="16"/>
      <c r="F25" s="16"/>
      <c r="G25" s="16"/>
      <c r="H25" s="16"/>
    </row>
    <row r="26" spans="1:8" ht="12.75">
      <c r="A26" s="5" t="s">
        <v>117</v>
      </c>
      <c r="D26" s="16">
        <v>0</v>
      </c>
      <c r="E26" s="16">
        <v>0</v>
      </c>
      <c r="F26" s="16">
        <v>-165</v>
      </c>
      <c r="G26" s="16">
        <f>12420</f>
        <v>12420</v>
      </c>
      <c r="H26" s="16">
        <f>SUM(D26:G26)</f>
        <v>12255</v>
      </c>
    </row>
    <row r="28" spans="1:8" ht="13.5" thickBot="1">
      <c r="A28" s="35" t="s">
        <v>121</v>
      </c>
      <c r="D28" s="23">
        <f>SUM(D20:D27)</f>
        <v>70000</v>
      </c>
      <c r="E28" s="23">
        <f>SUM(E20:E27)</f>
        <v>25745</v>
      </c>
      <c r="F28" s="23">
        <f>SUM(F20:F27)</f>
        <v>-165</v>
      </c>
      <c r="G28" s="23">
        <f>SUM(G20:G27)</f>
        <v>12415</v>
      </c>
      <c r="H28" s="23">
        <f>SUM(H20:H27)</f>
        <v>107995</v>
      </c>
    </row>
    <row r="29" ht="13.5" thickTop="1"/>
    <row r="30" spans="1:8" ht="12.75">
      <c r="A30" s="5" t="s">
        <v>136</v>
      </c>
      <c r="D30" s="11">
        <f>+D28</f>
        <v>70000</v>
      </c>
      <c r="E30" s="11">
        <f>+E28</f>
        <v>25745</v>
      </c>
      <c r="F30" s="11">
        <f>+F28</f>
        <v>-165</v>
      </c>
      <c r="G30" s="11">
        <f>+G28</f>
        <v>12415</v>
      </c>
      <c r="H30" s="11">
        <f>+H28</f>
        <v>107995</v>
      </c>
    </row>
    <row r="32" spans="1:8" ht="12.75">
      <c r="A32" s="65" t="s">
        <v>117</v>
      </c>
      <c r="D32" s="16">
        <v>0</v>
      </c>
      <c r="E32" s="16">
        <v>0</v>
      </c>
      <c r="F32" s="11">
        <v>73</v>
      </c>
      <c r="G32" s="11">
        <f>+'IS'!C39</f>
        <v>-3218</v>
      </c>
      <c r="H32" s="16">
        <f>SUM(D32:G32)</f>
        <v>-3145</v>
      </c>
    </row>
    <row r="34" spans="1:8" ht="13.5" thickBot="1">
      <c r="A34" s="35" t="s">
        <v>137</v>
      </c>
      <c r="D34" s="23">
        <f>SUM(D30:D33)</f>
        <v>70000</v>
      </c>
      <c r="E34" s="23">
        <f>SUM(E30:E33)</f>
        <v>25745</v>
      </c>
      <c r="F34" s="23">
        <f>SUM(F30:F33)</f>
        <v>-92</v>
      </c>
      <c r="G34" s="23">
        <f>SUM(G30:G33)</f>
        <v>9197</v>
      </c>
      <c r="H34" s="23">
        <f>SUM(H30:H33)</f>
        <v>104850</v>
      </c>
    </row>
    <row r="35" ht="13.5" thickTop="1"/>
    <row r="37" ht="12.75">
      <c r="A37" s="11" t="s">
        <v>41</v>
      </c>
    </row>
    <row r="38" ht="12.75">
      <c r="A38" s="11"/>
    </row>
    <row r="39" ht="12.75">
      <c r="A39" s="11" t="s">
        <v>42</v>
      </c>
    </row>
    <row r="40" spans="1:8" ht="12.75">
      <c r="A40" s="53"/>
      <c r="B40" s="53"/>
      <c r="C40" s="53"/>
      <c r="D40" s="53"/>
      <c r="E40" s="53"/>
      <c r="F40" s="53"/>
      <c r="G40" s="53"/>
      <c r="H40" s="53"/>
    </row>
    <row r="41" spans="1:8" ht="12.75">
      <c r="A41" s="53"/>
      <c r="B41" s="53"/>
      <c r="C41" s="53"/>
      <c r="D41" s="53"/>
      <c r="E41" s="53"/>
      <c r="F41" s="53"/>
      <c r="G41" s="53"/>
      <c r="H41" s="53"/>
    </row>
    <row r="42" spans="1:8" ht="12.75">
      <c r="A42" s="53"/>
      <c r="B42" s="53"/>
      <c r="C42" s="53"/>
      <c r="D42" s="53"/>
      <c r="E42" s="53"/>
      <c r="F42" s="53"/>
      <c r="G42" s="53"/>
      <c r="H42" s="53"/>
    </row>
    <row r="43" spans="1:8" ht="12.75">
      <c r="A43" s="53"/>
      <c r="B43" s="53"/>
      <c r="C43" s="53"/>
      <c r="D43" s="53"/>
      <c r="E43" s="53"/>
      <c r="F43" s="53"/>
      <c r="G43" s="53"/>
      <c r="H43" s="53"/>
    </row>
    <row r="44" spans="1:8" ht="12.75">
      <c r="A44" s="53"/>
      <c r="B44" s="53"/>
      <c r="C44" s="53"/>
      <c r="D44" s="53"/>
      <c r="E44" s="53"/>
      <c r="F44" s="53"/>
      <c r="G44" s="53"/>
      <c r="H44" s="53"/>
    </row>
    <row r="45" ht="12.75">
      <c r="A45" s="11"/>
    </row>
    <row r="46" ht="12.75">
      <c r="A46" s="11"/>
    </row>
    <row r="47" ht="12.75">
      <c r="A47" s="11"/>
    </row>
    <row r="48" ht="12.75">
      <c r="A48" s="11"/>
    </row>
    <row r="49" ht="12.75">
      <c r="I49" s="36"/>
    </row>
  </sheetData>
  <mergeCells count="1">
    <mergeCell ref="E9:F9"/>
  </mergeCells>
  <printOptions horizontalCentered="1"/>
  <pageMargins left="1" right="1" top="0.5" bottom="0.5" header="0.5" footer="0.5"/>
  <pageSetup fitToHeight="1" fitToWidth="1" horizontalDpi="600" verticalDpi="600" orientation="portrait" paperSize="9" scale="78" r:id="rId2"/>
  <drawing r:id="rId1"/>
</worksheet>
</file>

<file path=xl/worksheets/sheet4.xml><?xml version="1.0" encoding="utf-8"?>
<worksheet xmlns="http://schemas.openxmlformats.org/spreadsheetml/2006/main" xmlns:r="http://schemas.openxmlformats.org/officeDocument/2006/relationships">
  <dimension ref="A1:H46"/>
  <sheetViews>
    <sheetView workbookViewId="0" topLeftCell="A1">
      <selection activeCell="A20" sqref="A20"/>
    </sheetView>
  </sheetViews>
  <sheetFormatPr defaultColWidth="9.140625" defaultRowHeight="12.75"/>
  <cols>
    <col min="1" max="1" width="42.00390625" style="5" customWidth="1"/>
    <col min="2" max="2" width="3.421875" style="5" customWidth="1"/>
    <col min="3" max="3" width="14.57421875" style="2" bestFit="1" customWidth="1"/>
    <col min="4" max="4" width="1.7109375" style="5" customWidth="1"/>
    <col min="5" max="5" width="15.421875" style="5" customWidth="1"/>
    <col min="6" max="16384" width="9.140625" style="5" customWidth="1"/>
  </cols>
  <sheetData>
    <row r="1" ht="12.75">
      <c r="A1" s="7" t="str">
        <f>'IS'!A1</f>
        <v>COMINTEL CORPORATION BHD</v>
      </c>
    </row>
    <row r="2" ht="12.75">
      <c r="A2" s="34" t="str">
        <f>'IS'!A2</f>
        <v>(Company No. 630068-T)</v>
      </c>
    </row>
    <row r="3" ht="12.75">
      <c r="A3" s="34"/>
    </row>
    <row r="5" ht="12.75">
      <c r="A5" s="9" t="s">
        <v>46</v>
      </c>
    </row>
    <row r="6" ht="12.75">
      <c r="A6" s="9" t="str">
        <f>'IS'!A6</f>
        <v>FOR THE FIRST QUARTER ENDED 30 APRIL 2005</v>
      </c>
    </row>
    <row r="7" spans="1:3" ht="12.75">
      <c r="A7" s="9" t="str">
        <f>'IS'!A7</f>
        <v>(The figures have not been audited)</v>
      </c>
      <c r="C7" s="37"/>
    </row>
    <row r="8" spans="1:5" ht="12.75">
      <c r="A8" s="9"/>
      <c r="C8" s="6"/>
      <c r="E8" s="6"/>
    </row>
    <row r="9" spans="1:5" ht="12.75">
      <c r="A9" s="9"/>
      <c r="E9" s="6" t="s">
        <v>105</v>
      </c>
    </row>
    <row r="10" spans="1:5" ht="12.75">
      <c r="A10" s="9"/>
      <c r="D10" s="6"/>
      <c r="E10" s="6" t="s">
        <v>47</v>
      </c>
    </row>
    <row r="11" spans="1:5" ht="12.75">
      <c r="A11" s="9"/>
      <c r="E11" s="6" t="s">
        <v>97</v>
      </c>
    </row>
    <row r="12" spans="1:5" ht="12.75">
      <c r="A12" s="9"/>
      <c r="B12" s="9"/>
      <c r="D12" s="48"/>
      <c r="E12" s="48" t="str">
        <f>'IS'!C14</f>
        <v>30.04.2005</v>
      </c>
    </row>
    <row r="13" spans="1:5" ht="12.75">
      <c r="A13" s="9"/>
      <c r="D13" s="38"/>
      <c r="E13" s="38" t="s">
        <v>5</v>
      </c>
    </row>
    <row r="14" spans="1:5" ht="12.75">
      <c r="A14" s="9"/>
      <c r="E14" s="37"/>
    </row>
    <row r="15" spans="1:5" ht="12.75">
      <c r="A15" s="9" t="s">
        <v>168</v>
      </c>
      <c r="D15" s="11"/>
      <c r="E15" s="2">
        <v>7868</v>
      </c>
    </row>
    <row r="16" spans="1:5" ht="12.75">
      <c r="A16" s="9"/>
      <c r="D16" s="11"/>
      <c r="E16" s="2"/>
    </row>
    <row r="17" spans="1:5" ht="12.75">
      <c r="A17" s="9" t="s">
        <v>122</v>
      </c>
      <c r="D17" s="11"/>
      <c r="E17" s="2">
        <v>-1328</v>
      </c>
    </row>
    <row r="18" spans="4:5" ht="12.75">
      <c r="D18" s="11"/>
      <c r="E18" s="3"/>
    </row>
    <row r="19" spans="1:5" ht="12.75">
      <c r="A19" s="9" t="s">
        <v>169</v>
      </c>
      <c r="D19" s="11"/>
      <c r="E19" s="3">
        <v>-11423</v>
      </c>
    </row>
    <row r="20" spans="4:5" ht="12.75">
      <c r="D20" s="11"/>
      <c r="E20" s="51"/>
    </row>
    <row r="21" spans="1:5" ht="12.75">
      <c r="A21" s="9" t="s">
        <v>88</v>
      </c>
      <c r="D21" s="11"/>
      <c r="E21" s="3">
        <f>E15+E17+E19</f>
        <v>-4883</v>
      </c>
    </row>
    <row r="22" spans="4:5" ht="12.75">
      <c r="D22" s="11"/>
      <c r="E22" s="3"/>
    </row>
    <row r="23" spans="1:5" ht="12.75">
      <c r="A23" s="9" t="s">
        <v>89</v>
      </c>
      <c r="D23" s="11"/>
      <c r="E23" s="3">
        <v>17487</v>
      </c>
    </row>
    <row r="24" spans="4:5" ht="12.75">
      <c r="D24" s="11"/>
      <c r="E24" s="3"/>
    </row>
    <row r="25" spans="1:5" ht="13.5" thickBot="1">
      <c r="A25" s="9" t="s">
        <v>87</v>
      </c>
      <c r="D25" s="11"/>
      <c r="E25" s="52">
        <f>SUM(E21:E24)</f>
        <v>12604</v>
      </c>
    </row>
    <row r="26" ht="13.5" thickTop="1">
      <c r="E26" s="50"/>
    </row>
    <row r="27" spans="1:5" ht="12.75">
      <c r="A27" s="9" t="s">
        <v>91</v>
      </c>
      <c r="E27" s="50"/>
    </row>
    <row r="28" spans="1:5" ht="12.75">
      <c r="A28" s="9"/>
      <c r="E28" s="50"/>
    </row>
    <row r="29" spans="1:5" ht="12.75">
      <c r="A29" s="9" t="s">
        <v>92</v>
      </c>
      <c r="E29" s="57">
        <f>+'BS'!C25</f>
        <v>8684</v>
      </c>
    </row>
    <row r="30" spans="1:5" ht="12.75">
      <c r="A30" s="9" t="s">
        <v>90</v>
      </c>
      <c r="E30" s="57">
        <f>+'BS'!C26</f>
        <v>9646</v>
      </c>
    </row>
    <row r="31" spans="1:5" ht="12.75">
      <c r="A31" s="9" t="s">
        <v>93</v>
      </c>
      <c r="E31" s="108">
        <f>-'BS'!C33</f>
        <v>-5726</v>
      </c>
    </row>
    <row r="32" ht="12.75">
      <c r="E32" s="57"/>
    </row>
    <row r="33" spans="1:5" ht="13.5" thickBot="1">
      <c r="A33" s="9" t="s">
        <v>87</v>
      </c>
      <c r="E33" s="58">
        <f>SUM(E29:E32)</f>
        <v>12604</v>
      </c>
    </row>
    <row r="34" spans="3:5" ht="13.5" thickTop="1">
      <c r="C34" s="50"/>
      <c r="E34" s="16"/>
    </row>
    <row r="35" ht="12.75">
      <c r="A35" s="11" t="s">
        <v>41</v>
      </c>
    </row>
    <row r="36" ht="12.75">
      <c r="A36" s="11"/>
    </row>
    <row r="37" ht="12.75">
      <c r="A37" s="11"/>
    </row>
    <row r="38" ht="12.75">
      <c r="A38" s="11"/>
    </row>
    <row r="39" spans="3:8" s="11" customFormat="1" ht="12.75">
      <c r="C39" s="2"/>
      <c r="D39" s="12"/>
      <c r="F39" s="12"/>
      <c r="H39" s="12"/>
    </row>
    <row r="40" spans="3:8" s="11" customFormat="1" ht="12.75">
      <c r="C40" s="2"/>
      <c r="D40" s="12"/>
      <c r="F40" s="12"/>
      <c r="H40" s="12"/>
    </row>
    <row r="41" spans="3:8" ht="12.75">
      <c r="C41" s="37"/>
      <c r="D41" s="6"/>
      <c r="F41" s="6"/>
      <c r="H41" s="6"/>
    </row>
    <row r="42" spans="3:8" ht="12.75">
      <c r="C42" s="37"/>
      <c r="D42" s="6"/>
      <c r="F42" s="6"/>
      <c r="H42" s="6"/>
    </row>
    <row r="43" spans="3:8" ht="12.75">
      <c r="C43" s="37"/>
      <c r="D43" s="6"/>
      <c r="F43" s="6"/>
      <c r="H43" s="6"/>
    </row>
    <row r="44" spans="3:8" ht="12.75">
      <c r="C44" s="37"/>
      <c r="D44" s="6"/>
      <c r="F44" s="6"/>
      <c r="H44" s="6"/>
    </row>
    <row r="45" spans="3:8" ht="12.75">
      <c r="C45" s="37"/>
      <c r="D45" s="6"/>
      <c r="F45" s="6"/>
      <c r="H45" s="6"/>
    </row>
    <row r="46" spans="3:8" ht="12.75">
      <c r="C46" s="37"/>
      <c r="D46" s="6"/>
      <c r="F46" s="6"/>
      <c r="H46" s="6"/>
    </row>
  </sheetData>
  <printOptions/>
  <pageMargins left="1" right="1" top="0.5" bottom="0.5" header="0.5" footer="0.5"/>
  <pageSetup horizontalDpi="1200" verticalDpi="1200" orientation="portrait" paperSize="9" r:id="rId2"/>
  <drawing r:id="rId1"/>
</worksheet>
</file>

<file path=xl/worksheets/sheet5.xml><?xml version="1.0" encoding="utf-8"?>
<worksheet xmlns="http://schemas.openxmlformats.org/spreadsheetml/2006/main" xmlns:r="http://schemas.openxmlformats.org/officeDocument/2006/relationships">
  <dimension ref="A1:M252"/>
  <sheetViews>
    <sheetView workbookViewId="0" topLeftCell="A1">
      <selection activeCell="J28" sqref="J28"/>
    </sheetView>
  </sheetViews>
  <sheetFormatPr defaultColWidth="9.140625" defaultRowHeight="12.75"/>
  <cols>
    <col min="1" max="1" width="4.57421875" style="40" customWidth="1"/>
    <col min="2" max="2" width="11.57421875" style="5" customWidth="1"/>
    <col min="3" max="3" width="14.7109375" style="5" customWidth="1"/>
    <col min="4" max="4" width="9.28125" style="5" customWidth="1"/>
    <col min="5" max="5" width="12.8515625" style="5" customWidth="1"/>
    <col min="6" max="6" width="12.57421875" style="5" customWidth="1"/>
    <col min="7" max="7" width="10.00390625" style="5" customWidth="1"/>
    <col min="8" max="8" width="11.140625" style="5" customWidth="1"/>
    <col min="9" max="9" width="11.00390625" style="5" customWidth="1"/>
    <col min="10" max="10" width="9.28125" style="5" customWidth="1"/>
    <col min="11" max="16384" width="9.140625" style="5" customWidth="1"/>
  </cols>
  <sheetData>
    <row r="1" ht="12.75">
      <c r="A1" s="7" t="s">
        <v>72</v>
      </c>
    </row>
    <row r="2" ht="12.75">
      <c r="A2" s="34" t="s">
        <v>73</v>
      </c>
    </row>
    <row r="3" ht="12.75">
      <c r="A3" s="34"/>
    </row>
    <row r="4" ht="12.75">
      <c r="A4" s="41"/>
    </row>
    <row r="5" ht="12.75">
      <c r="A5" s="40" t="s">
        <v>94</v>
      </c>
    </row>
    <row r="8" spans="1:2" ht="12.75">
      <c r="A8" s="42" t="s">
        <v>14</v>
      </c>
      <c r="B8" s="9" t="s">
        <v>170</v>
      </c>
    </row>
    <row r="12" ht="12.75">
      <c r="K12" s="39"/>
    </row>
    <row r="23" spans="1:2" ht="12.75">
      <c r="A23" s="42" t="s">
        <v>11</v>
      </c>
      <c r="B23" s="9" t="s">
        <v>171</v>
      </c>
    </row>
    <row r="29" spans="1:2" ht="12.75">
      <c r="A29" s="42" t="s">
        <v>48</v>
      </c>
      <c r="B29" s="9" t="s">
        <v>172</v>
      </c>
    </row>
    <row r="30" spans="1:2" ht="12.75">
      <c r="A30" s="42"/>
      <c r="B30" s="9"/>
    </row>
    <row r="31" spans="1:9" ht="12.75">
      <c r="A31" s="42"/>
      <c r="B31" s="117"/>
      <c r="C31" s="117"/>
      <c r="D31" s="117"/>
      <c r="E31" s="117"/>
      <c r="F31" s="117"/>
      <c r="G31" s="117"/>
      <c r="H31" s="117"/>
      <c r="I31" s="117"/>
    </row>
    <row r="32" spans="1:9" ht="12.75">
      <c r="A32" s="42"/>
      <c r="B32" s="117"/>
      <c r="C32" s="117"/>
      <c r="D32" s="117"/>
      <c r="E32" s="117"/>
      <c r="F32" s="117"/>
      <c r="G32" s="117"/>
      <c r="H32" s="117"/>
      <c r="I32" s="117"/>
    </row>
    <row r="33" spans="1:9" ht="12.75">
      <c r="A33" s="42"/>
      <c r="B33" s="99"/>
      <c r="C33" s="99"/>
      <c r="D33" s="99"/>
      <c r="E33" s="99"/>
      <c r="F33" s="99"/>
      <c r="G33" s="99"/>
      <c r="H33" s="99"/>
      <c r="I33" s="99"/>
    </row>
    <row r="34" spans="1:9" ht="12.75">
      <c r="A34" s="42"/>
      <c r="B34" s="99"/>
      <c r="C34" s="99"/>
      <c r="D34" s="99"/>
      <c r="E34" s="99"/>
      <c r="F34" s="99"/>
      <c r="G34" s="99"/>
      <c r="H34" s="99"/>
      <c r="I34" s="99"/>
    </row>
    <row r="35" spans="1:9" ht="12.75">
      <c r="A35" s="42"/>
      <c r="B35" s="99"/>
      <c r="C35" s="99"/>
      <c r="D35" s="99"/>
      <c r="E35" s="99"/>
      <c r="F35" s="99"/>
      <c r="G35" s="99"/>
      <c r="H35" s="99"/>
      <c r="I35" s="99"/>
    </row>
    <row r="36" spans="2:3" ht="12.75">
      <c r="B36" s="37"/>
      <c r="C36" s="37"/>
    </row>
    <row r="37" spans="1:2" ht="12.75">
      <c r="A37" s="42" t="s">
        <v>8</v>
      </c>
      <c r="B37" s="9" t="s">
        <v>95</v>
      </c>
    </row>
    <row r="39" spans="2:9" ht="12.75">
      <c r="B39" s="117" t="s">
        <v>147</v>
      </c>
      <c r="C39" s="117"/>
      <c r="D39" s="117"/>
      <c r="E39" s="117"/>
      <c r="F39" s="117"/>
      <c r="G39" s="117"/>
      <c r="H39" s="117"/>
      <c r="I39" s="117"/>
    </row>
    <row r="40" spans="2:9" ht="12.75">
      <c r="B40" s="117"/>
      <c r="C40" s="117"/>
      <c r="D40" s="117"/>
      <c r="E40" s="117"/>
      <c r="F40" s="117"/>
      <c r="G40" s="117"/>
      <c r="H40" s="117"/>
      <c r="I40" s="117"/>
    </row>
    <row r="41" spans="2:9" ht="12.75">
      <c r="B41" s="99"/>
      <c r="C41" s="99"/>
      <c r="D41" s="99"/>
      <c r="E41" s="99"/>
      <c r="F41" s="99"/>
      <c r="G41" s="99"/>
      <c r="H41" s="99"/>
      <c r="I41" s="99"/>
    </row>
    <row r="43" spans="1:2" ht="12.75">
      <c r="A43" s="42" t="s">
        <v>49</v>
      </c>
      <c r="B43" s="9" t="s">
        <v>50</v>
      </c>
    </row>
    <row r="44" spans="1:2" ht="12.75">
      <c r="A44" s="42"/>
      <c r="B44" s="9"/>
    </row>
    <row r="45" spans="1:2" ht="12.75">
      <c r="A45" s="42"/>
      <c r="B45" s="9"/>
    </row>
    <row r="47" ht="12.75">
      <c r="B47" s="5" t="s">
        <v>105</v>
      </c>
    </row>
    <row r="50" spans="1:2" ht="12.75">
      <c r="A50" s="42" t="s">
        <v>51</v>
      </c>
      <c r="B50" s="43" t="s">
        <v>52</v>
      </c>
    </row>
    <row r="57" spans="1:7" ht="12.75">
      <c r="A57" s="42" t="s">
        <v>53</v>
      </c>
      <c r="B57" s="9" t="s">
        <v>146</v>
      </c>
      <c r="G57" s="30"/>
    </row>
    <row r="65" spans="1:2" ht="12.75">
      <c r="A65" s="42" t="s">
        <v>113</v>
      </c>
      <c r="B65" s="9" t="s">
        <v>145</v>
      </c>
    </row>
    <row r="66" spans="1:2" ht="12.75">
      <c r="A66" s="42"/>
      <c r="B66" s="9"/>
    </row>
    <row r="71" spans="1:2" ht="12.75">
      <c r="A71" s="42" t="s">
        <v>114</v>
      </c>
      <c r="B71" s="9" t="s">
        <v>173</v>
      </c>
    </row>
    <row r="77" spans="1:2" ht="12.75">
      <c r="A77" s="42" t="s">
        <v>115</v>
      </c>
      <c r="B77" s="9" t="s">
        <v>174</v>
      </c>
    </row>
    <row r="83" spans="1:9" ht="12.75">
      <c r="A83" s="42" t="s">
        <v>54</v>
      </c>
      <c r="B83" s="119" t="s">
        <v>175</v>
      </c>
      <c r="C83" s="119"/>
      <c r="D83" s="119"/>
      <c r="E83" s="119"/>
      <c r="F83" s="90"/>
      <c r="G83" s="90"/>
      <c r="H83" s="90"/>
      <c r="I83" s="90"/>
    </row>
    <row r="84" spans="1:9" ht="12.75">
      <c r="A84" s="42"/>
      <c r="B84" s="101"/>
      <c r="C84" s="101"/>
      <c r="D84" s="101"/>
      <c r="E84" s="101"/>
      <c r="F84" s="90"/>
      <c r="G84" s="90"/>
      <c r="H84" s="90"/>
      <c r="I84" s="90"/>
    </row>
    <row r="85" spans="1:9" ht="12" customHeight="1">
      <c r="A85" s="42"/>
      <c r="B85" s="117" t="s">
        <v>184</v>
      </c>
      <c r="C85" s="117"/>
      <c r="D85" s="117"/>
      <c r="E85" s="117"/>
      <c r="F85" s="117"/>
      <c r="G85" s="117"/>
      <c r="H85" s="117"/>
      <c r="I85" s="117"/>
    </row>
    <row r="86" spans="1:9" ht="12" customHeight="1">
      <c r="A86" s="42"/>
      <c r="B86" s="101"/>
      <c r="C86" s="101"/>
      <c r="D86" s="101"/>
      <c r="E86" s="101"/>
      <c r="F86" s="101"/>
      <c r="G86" s="101"/>
      <c r="H86" s="101"/>
      <c r="I86" s="101"/>
    </row>
    <row r="87" spans="1:9" ht="49.5" customHeight="1">
      <c r="A87" s="42"/>
      <c r="B87" s="118" t="s">
        <v>161</v>
      </c>
      <c r="C87" s="118"/>
      <c r="D87" s="101"/>
      <c r="E87" s="104" t="s">
        <v>165</v>
      </c>
      <c r="F87" s="103" t="s">
        <v>127</v>
      </c>
      <c r="G87" s="104" t="s">
        <v>129</v>
      </c>
      <c r="H87" s="104" t="s">
        <v>128</v>
      </c>
      <c r="I87" s="104" t="s">
        <v>143</v>
      </c>
    </row>
    <row r="88" spans="1:9" ht="12.75">
      <c r="A88" s="42"/>
      <c r="B88" s="101"/>
      <c r="C88" s="101"/>
      <c r="D88" s="101"/>
      <c r="E88" s="100" t="s">
        <v>5</v>
      </c>
      <c r="F88" s="100" t="s">
        <v>5</v>
      </c>
      <c r="G88" s="100" t="s">
        <v>5</v>
      </c>
      <c r="H88" s="100" t="s">
        <v>5</v>
      </c>
      <c r="I88" s="100" t="s">
        <v>5</v>
      </c>
    </row>
    <row r="89" spans="1:9" ht="12.75">
      <c r="A89" s="42"/>
      <c r="B89" s="101"/>
      <c r="C89" s="101"/>
      <c r="D89" s="101"/>
      <c r="F89" s="102"/>
      <c r="G89" s="102"/>
      <c r="I89" s="90"/>
    </row>
    <row r="90" spans="1:9" ht="12.75">
      <c r="A90" s="42"/>
      <c r="B90" s="99" t="s">
        <v>125</v>
      </c>
      <c r="C90" s="101"/>
      <c r="D90" s="101"/>
      <c r="E90" s="6"/>
      <c r="F90" s="109"/>
      <c r="G90" s="109">
        <v>5782</v>
      </c>
      <c r="H90" s="110">
        <v>3655</v>
      </c>
      <c r="I90" s="109">
        <f>SUM(F90:H90)</f>
        <v>9437</v>
      </c>
    </row>
    <row r="91" spans="2:9" ht="12.75">
      <c r="B91" s="90"/>
      <c r="C91" s="90"/>
      <c r="D91" s="90"/>
      <c r="E91" s="6"/>
      <c r="F91" s="109"/>
      <c r="G91" s="109"/>
      <c r="H91" s="110"/>
      <c r="I91" s="109"/>
    </row>
    <row r="92" spans="2:9" ht="12" customHeight="1">
      <c r="B92" s="117" t="s">
        <v>126</v>
      </c>
      <c r="C92" s="117"/>
      <c r="D92" s="90"/>
      <c r="E92" s="6"/>
      <c r="F92" s="109">
        <f>60028+1676</f>
        <v>61704</v>
      </c>
      <c r="G92" s="109"/>
      <c r="H92" s="110"/>
      <c r="I92" s="109">
        <f>SUM(F92:H92)</f>
        <v>61704</v>
      </c>
    </row>
    <row r="93" spans="2:9" ht="12.75">
      <c r="B93" s="90"/>
      <c r="C93" s="90"/>
      <c r="D93" s="90"/>
      <c r="E93" s="6"/>
      <c r="F93" s="109"/>
      <c r="G93" s="109"/>
      <c r="H93" s="110"/>
      <c r="I93" s="109"/>
    </row>
    <row r="94" spans="2:9" ht="12.75">
      <c r="B94" s="90"/>
      <c r="C94" s="90"/>
      <c r="D94" s="90"/>
      <c r="E94" s="111">
        <f>SUM(E90:E93)</f>
        <v>0</v>
      </c>
      <c r="F94" s="111">
        <f>SUM(F90:F93)</f>
        <v>61704</v>
      </c>
      <c r="G94" s="111">
        <f>SUM(G90:G93)</f>
        <v>5782</v>
      </c>
      <c r="H94" s="111">
        <f>SUM(H90:H93)</f>
        <v>3655</v>
      </c>
      <c r="I94" s="111">
        <f>SUM(I90:I93)</f>
        <v>71141</v>
      </c>
    </row>
    <row r="95" spans="2:9" ht="12.75">
      <c r="B95" s="90"/>
      <c r="C95" s="90"/>
      <c r="D95" s="90"/>
      <c r="E95" s="109"/>
      <c r="F95" s="109"/>
      <c r="G95" s="109"/>
      <c r="H95" s="109"/>
      <c r="I95" s="100"/>
    </row>
    <row r="96" spans="2:9" ht="51">
      <c r="B96" s="118" t="s">
        <v>160</v>
      </c>
      <c r="C96" s="118"/>
      <c r="D96" s="118"/>
      <c r="E96" s="104" t="s">
        <v>165</v>
      </c>
      <c r="F96" s="104" t="s">
        <v>127</v>
      </c>
      <c r="G96" s="104" t="s">
        <v>129</v>
      </c>
      <c r="H96" s="104" t="s">
        <v>128</v>
      </c>
      <c r="I96" s="104" t="s">
        <v>143</v>
      </c>
    </row>
    <row r="97" spans="2:9" ht="12.75">
      <c r="B97" s="99"/>
      <c r="C97" s="99"/>
      <c r="D97" s="99"/>
      <c r="E97" s="100" t="s">
        <v>5</v>
      </c>
      <c r="F97" s="100" t="s">
        <v>5</v>
      </c>
      <c r="G97" s="100" t="s">
        <v>5</v>
      </c>
      <c r="H97" s="100" t="s">
        <v>5</v>
      </c>
      <c r="I97" s="100" t="s">
        <v>5</v>
      </c>
    </row>
    <row r="98" spans="2:9" ht="12.75">
      <c r="B98" s="99"/>
      <c r="C98" s="99"/>
      <c r="D98" s="99"/>
      <c r="E98" s="100"/>
      <c r="F98" s="109"/>
      <c r="G98" s="109"/>
      <c r="H98" s="109"/>
      <c r="I98" s="100"/>
    </row>
    <row r="99" spans="2:9" ht="12.75">
      <c r="B99" s="99" t="s">
        <v>125</v>
      </c>
      <c r="C99" s="101"/>
      <c r="D99" s="90"/>
      <c r="E99" s="112">
        <v>154</v>
      </c>
      <c r="F99" s="112"/>
      <c r="G99" s="112">
        <f>-53-69-9</f>
        <v>-131</v>
      </c>
      <c r="H99" s="112">
        <v>521</v>
      </c>
      <c r="I99" s="112">
        <f>SUM(E99:H99)</f>
        <v>544</v>
      </c>
    </row>
    <row r="100" spans="2:9" ht="12.75">
      <c r="B100" s="90"/>
      <c r="C100" s="90"/>
      <c r="D100" s="90"/>
      <c r="E100" s="112"/>
      <c r="F100" s="112"/>
      <c r="G100" s="112"/>
      <c r="H100" s="112"/>
      <c r="I100" s="112"/>
    </row>
    <row r="101" spans="2:9" ht="12.75">
      <c r="B101" s="117" t="s">
        <v>126</v>
      </c>
      <c r="C101" s="117"/>
      <c r="D101" s="90"/>
      <c r="E101" s="112"/>
      <c r="F101" s="112">
        <f>-461-2976</f>
        <v>-3437</v>
      </c>
      <c r="G101" s="112">
        <v>-32</v>
      </c>
      <c r="H101" s="112"/>
      <c r="I101" s="112">
        <f>SUM(E101:H101)</f>
        <v>-3469</v>
      </c>
    </row>
    <row r="102" spans="2:9" ht="12.75">
      <c r="B102" s="99"/>
      <c r="C102" s="99"/>
      <c r="D102" s="90"/>
      <c r="E102" s="112"/>
      <c r="F102" s="112"/>
      <c r="G102" s="112"/>
      <c r="H102" s="112"/>
      <c r="I102" s="112"/>
    </row>
    <row r="103" spans="2:9" ht="12.75">
      <c r="B103" s="90"/>
      <c r="C103" s="90"/>
      <c r="D103" s="90"/>
      <c r="E103" s="113">
        <f>SUM(E99:E102)</f>
        <v>154</v>
      </c>
      <c r="F103" s="113">
        <f>SUM(F99:F102)</f>
        <v>-3437</v>
      </c>
      <c r="G103" s="113">
        <f>SUM(G99:G102)</f>
        <v>-163</v>
      </c>
      <c r="H103" s="113">
        <f>SUM(H99:H102)</f>
        <v>521</v>
      </c>
      <c r="I103" s="113">
        <f>SUM(I99:I102)</f>
        <v>-2925</v>
      </c>
    </row>
    <row r="104" spans="2:9" ht="12.75">
      <c r="B104" s="90"/>
      <c r="C104" s="90"/>
      <c r="D104" s="90"/>
      <c r="E104" s="109"/>
      <c r="F104" s="114"/>
      <c r="G104" s="114"/>
      <c r="H104" s="114"/>
      <c r="I104" s="114"/>
    </row>
    <row r="106" ht="12.75" hidden="1">
      <c r="F106" s="6" t="s">
        <v>5</v>
      </c>
    </row>
    <row r="107" spans="2:6" ht="12.75" hidden="1">
      <c r="B107" s="37" t="s">
        <v>0</v>
      </c>
      <c r="C107" s="37"/>
      <c r="D107" s="37"/>
      <c r="E107" s="37"/>
      <c r="F107" s="37"/>
    </row>
    <row r="108" spans="2:6" ht="12.75" hidden="1">
      <c r="B108" s="44" t="s">
        <v>57</v>
      </c>
      <c r="C108" s="37"/>
      <c r="D108" s="37"/>
      <c r="E108" s="37"/>
      <c r="F108" s="45">
        <v>1300</v>
      </c>
    </row>
    <row r="109" spans="2:6" ht="12.75" hidden="1">
      <c r="B109" s="37"/>
      <c r="C109" s="37"/>
      <c r="D109" s="37"/>
      <c r="E109" s="37"/>
      <c r="F109" s="37"/>
    </row>
    <row r="110" spans="1:6" ht="12.75">
      <c r="A110" s="42" t="s">
        <v>55</v>
      </c>
      <c r="B110" s="43" t="s">
        <v>176</v>
      </c>
      <c r="C110" s="37"/>
      <c r="D110" s="37"/>
      <c r="E110" s="37"/>
      <c r="F110" s="37"/>
    </row>
    <row r="111" spans="2:6" ht="12.75">
      <c r="B111" s="37"/>
      <c r="C111" s="37"/>
      <c r="D111" s="37"/>
      <c r="E111" s="37"/>
      <c r="F111" s="37"/>
    </row>
    <row r="118" ht="12.75">
      <c r="B118" s="9"/>
    </row>
    <row r="119" spans="1:2" ht="12.75">
      <c r="A119" s="42" t="s">
        <v>56</v>
      </c>
      <c r="B119" s="9" t="s">
        <v>60</v>
      </c>
    </row>
    <row r="126" ht="12.75"/>
    <row r="127" spans="1:2" ht="12.75">
      <c r="A127" s="42" t="s">
        <v>58</v>
      </c>
      <c r="B127" s="9" t="s">
        <v>177</v>
      </c>
    </row>
    <row r="128" ht="12.75"/>
    <row r="132" spans="1:2" ht="12.75">
      <c r="A132" s="42" t="s">
        <v>59</v>
      </c>
      <c r="B132" s="9" t="s">
        <v>162</v>
      </c>
    </row>
    <row r="133" spans="1:2" ht="12.75">
      <c r="A133" s="42"/>
      <c r="B133" s="9"/>
    </row>
    <row r="134" spans="1:2" ht="12.75">
      <c r="A134" s="42"/>
      <c r="B134" s="9"/>
    </row>
    <row r="136" ht="12.75">
      <c r="B136" s="5" t="s">
        <v>105</v>
      </c>
    </row>
    <row r="137" spans="1:2" ht="12.75">
      <c r="A137" s="42" t="s">
        <v>61</v>
      </c>
      <c r="B137" s="9" t="s">
        <v>4</v>
      </c>
    </row>
    <row r="138" spans="1:2" ht="12.75">
      <c r="A138" s="42"/>
      <c r="B138" s="9"/>
    </row>
    <row r="139" spans="6:8" ht="12.75">
      <c r="F139" s="6" t="s">
        <v>98</v>
      </c>
      <c r="H139" s="6" t="s">
        <v>26</v>
      </c>
    </row>
    <row r="140" spans="6:8" ht="12.75">
      <c r="F140" s="6" t="s">
        <v>21</v>
      </c>
      <c r="H140" s="6" t="s">
        <v>29</v>
      </c>
    </row>
    <row r="141" spans="6:8" ht="12.75">
      <c r="F141" s="6" t="s">
        <v>131</v>
      </c>
      <c r="H141" s="6" t="str">
        <f>+F141</f>
        <v>30.04.2005</v>
      </c>
    </row>
    <row r="142" spans="6:8" ht="12.75">
      <c r="F142" s="6" t="s">
        <v>5</v>
      </c>
      <c r="H142" s="6" t="s">
        <v>5</v>
      </c>
    </row>
    <row r="144" spans="2:8" ht="12.75">
      <c r="B144" s="37" t="s">
        <v>185</v>
      </c>
      <c r="C144" s="37"/>
      <c r="D144" s="37"/>
      <c r="E144" s="37"/>
      <c r="F144" s="45">
        <v>220</v>
      </c>
      <c r="G144" s="45"/>
      <c r="H144" s="45">
        <f>+F144</f>
        <v>220</v>
      </c>
    </row>
    <row r="145" spans="2:8" ht="12.75" customHeight="1" hidden="1">
      <c r="B145" s="37"/>
      <c r="C145" s="37"/>
      <c r="D145" s="37"/>
      <c r="E145" s="37"/>
      <c r="F145" s="45"/>
      <c r="G145" s="45"/>
      <c r="H145" s="45"/>
    </row>
    <row r="146" spans="2:8" ht="12.75">
      <c r="B146" s="37"/>
      <c r="C146" s="37"/>
      <c r="D146" s="37"/>
      <c r="E146" s="37"/>
      <c r="F146" s="45"/>
      <c r="G146" s="45"/>
      <c r="H146" s="45"/>
    </row>
    <row r="147" spans="2:8" ht="12.75">
      <c r="B147" s="37" t="s">
        <v>186</v>
      </c>
      <c r="C147" s="37"/>
      <c r="D147" s="37"/>
      <c r="E147" s="37"/>
      <c r="F147" s="46">
        <f>-3-56</f>
        <v>-59</v>
      </c>
      <c r="G147" s="45"/>
      <c r="H147" s="46">
        <f>+F147</f>
        <v>-59</v>
      </c>
    </row>
    <row r="148" spans="2:8" ht="12.75">
      <c r="B148" s="44"/>
      <c r="C148" s="37"/>
      <c r="D148" s="37"/>
      <c r="E148" s="37"/>
      <c r="F148" s="45"/>
      <c r="G148" s="45"/>
      <c r="H148" s="46"/>
    </row>
    <row r="149" spans="2:8" ht="13.5" thickBot="1">
      <c r="B149" s="37"/>
      <c r="C149" s="37"/>
      <c r="D149" s="37"/>
      <c r="E149" s="37"/>
      <c r="F149" s="1">
        <f>-'IS'!C33</f>
        <v>161</v>
      </c>
      <c r="G149" s="45"/>
      <c r="H149" s="1">
        <f>-'IS'!G33</f>
        <v>161</v>
      </c>
    </row>
    <row r="150" ht="13.5" thickTop="1"/>
    <row r="151" spans="1:2" ht="12.75">
      <c r="A151" s="42" t="s">
        <v>62</v>
      </c>
      <c r="B151" s="9" t="s">
        <v>178</v>
      </c>
    </row>
    <row r="157" spans="1:2" ht="12.75">
      <c r="A157" s="42" t="s">
        <v>63</v>
      </c>
      <c r="B157" s="9" t="s">
        <v>179</v>
      </c>
    </row>
    <row r="164" spans="1:2" ht="12.75">
      <c r="A164" s="42" t="s">
        <v>64</v>
      </c>
      <c r="B164" s="9" t="s">
        <v>180</v>
      </c>
    </row>
    <row r="165" spans="1:2" ht="12.75">
      <c r="A165" s="42"/>
      <c r="B165" s="9"/>
    </row>
    <row r="166" spans="1:2" ht="12.75">
      <c r="A166" s="42"/>
      <c r="B166" s="9"/>
    </row>
    <row r="169" ht="12.75">
      <c r="H169" s="46"/>
    </row>
    <row r="170" spans="1:2" ht="12.75">
      <c r="A170" s="42" t="s">
        <v>65</v>
      </c>
      <c r="B170" s="9" t="s">
        <v>181</v>
      </c>
    </row>
    <row r="171" spans="1:2" ht="12.75">
      <c r="A171" s="42"/>
      <c r="B171" s="9"/>
    </row>
    <row r="172" spans="1:2" ht="12.75">
      <c r="A172" s="42"/>
      <c r="B172" s="5" t="s">
        <v>139</v>
      </c>
    </row>
    <row r="173" spans="1:8" ht="12.75">
      <c r="A173" s="42"/>
      <c r="B173" s="9"/>
      <c r="H173" s="6" t="s">
        <v>34</v>
      </c>
    </row>
    <row r="174" ht="12.75">
      <c r="H174" s="10" t="s">
        <v>131</v>
      </c>
    </row>
    <row r="175" spans="2:8" ht="12.75">
      <c r="B175" s="37"/>
      <c r="C175" s="37"/>
      <c r="E175" s="38"/>
      <c r="F175" s="38" t="s">
        <v>32</v>
      </c>
      <c r="G175" s="38" t="s">
        <v>31</v>
      </c>
      <c r="H175" s="38" t="s">
        <v>12</v>
      </c>
    </row>
    <row r="176" spans="2:8" ht="12.75">
      <c r="B176" s="37"/>
      <c r="C176" s="37"/>
      <c r="E176" s="37"/>
      <c r="F176" s="38" t="s">
        <v>5</v>
      </c>
      <c r="G176" s="38" t="s">
        <v>5</v>
      </c>
      <c r="H176" s="38" t="s">
        <v>5</v>
      </c>
    </row>
    <row r="177" spans="2:5" ht="12.75">
      <c r="B177" s="37" t="s">
        <v>16</v>
      </c>
      <c r="C177" s="37"/>
      <c r="E177" s="45"/>
    </row>
    <row r="178" spans="2:8" ht="12.75">
      <c r="B178" s="37" t="s">
        <v>70</v>
      </c>
      <c r="C178" s="37"/>
      <c r="E178" s="45"/>
      <c r="F178" s="45">
        <f>SUM('BS'!C32:C34)</f>
        <v>56114</v>
      </c>
      <c r="G178" s="45">
        <v>0</v>
      </c>
      <c r="H178" s="45">
        <f>SUM(F178:G178)</f>
        <v>56114</v>
      </c>
    </row>
    <row r="179" spans="2:8" ht="12.75">
      <c r="B179" s="37"/>
      <c r="C179" s="37"/>
      <c r="E179" s="45"/>
      <c r="F179" s="45"/>
      <c r="G179" s="45"/>
      <c r="H179" s="45"/>
    </row>
    <row r="180" spans="2:5" ht="12.75">
      <c r="B180" s="37" t="s">
        <v>18</v>
      </c>
      <c r="C180" s="37"/>
      <c r="E180" s="45"/>
    </row>
    <row r="181" spans="2:8" ht="12.75">
      <c r="B181" s="37" t="s">
        <v>70</v>
      </c>
      <c r="C181" s="37"/>
      <c r="E181" s="45"/>
      <c r="F181" s="45">
        <f>SUM('BS'!C47:C48)</f>
        <v>16251</v>
      </c>
      <c r="G181" s="45">
        <v>0</v>
      </c>
      <c r="H181" s="45">
        <f>SUM(F181:G181)</f>
        <v>16251</v>
      </c>
    </row>
    <row r="182" spans="2:8" ht="12.75">
      <c r="B182" s="37"/>
      <c r="C182" s="37"/>
      <c r="E182" s="45"/>
      <c r="F182" s="45"/>
      <c r="G182" s="45"/>
      <c r="H182" s="45"/>
    </row>
    <row r="183" spans="2:8" ht="13.5" thickBot="1">
      <c r="B183" s="37" t="s">
        <v>12</v>
      </c>
      <c r="C183" s="37"/>
      <c r="E183" s="37"/>
      <c r="F183" s="47">
        <f>F178+F181</f>
        <v>72365</v>
      </c>
      <c r="G183" s="47">
        <f>G178+G181</f>
        <v>0</v>
      </c>
      <c r="H183" s="47">
        <f>H178+H181</f>
        <v>72365</v>
      </c>
    </row>
    <row r="184" ht="13.5" thickTop="1"/>
    <row r="186" spans="1:2" ht="12.75">
      <c r="A186" s="42" t="s">
        <v>66</v>
      </c>
      <c r="B186" s="9" t="s">
        <v>182</v>
      </c>
    </row>
    <row r="190" spans="1:8" ht="12.75">
      <c r="A190" s="42" t="s">
        <v>67</v>
      </c>
      <c r="B190" s="9" t="s">
        <v>68</v>
      </c>
      <c r="H190" s="6"/>
    </row>
    <row r="195" spans="1:2" ht="12.75">
      <c r="A195" s="42" t="s">
        <v>118</v>
      </c>
      <c r="B195" s="9" t="s">
        <v>183</v>
      </c>
    </row>
    <row r="207" spans="1:2" ht="12.75">
      <c r="A207" s="42" t="s">
        <v>166</v>
      </c>
      <c r="B207" s="9" t="s">
        <v>152</v>
      </c>
    </row>
    <row r="214" spans="1:2" ht="12.75">
      <c r="A214" s="42" t="s">
        <v>167</v>
      </c>
      <c r="B214" s="9" t="s">
        <v>149</v>
      </c>
    </row>
    <row r="215" spans="1:2" ht="12.75">
      <c r="A215" s="42"/>
      <c r="B215" s="9"/>
    </row>
    <row r="216" spans="1:8" ht="12.75">
      <c r="A216" s="42"/>
      <c r="B216" s="65" t="s">
        <v>150</v>
      </c>
      <c r="C216" s="65"/>
      <c r="D216" s="65"/>
      <c r="E216" s="65"/>
      <c r="F216" s="65"/>
      <c r="G216" s="65"/>
      <c r="H216" s="65"/>
    </row>
    <row r="217" spans="1:8" ht="12.75">
      <c r="A217" s="42"/>
      <c r="B217" s="65"/>
      <c r="C217" s="65"/>
      <c r="D217" s="65"/>
      <c r="E217" s="65"/>
      <c r="F217" s="65"/>
      <c r="G217" s="65"/>
      <c r="H217" s="65"/>
    </row>
    <row r="218" spans="1:10" ht="12.75">
      <c r="A218" s="42"/>
      <c r="B218" s="67"/>
      <c r="C218" s="65"/>
      <c r="D218" s="65"/>
      <c r="E218" s="65"/>
      <c r="F218" s="68" t="s">
        <v>69</v>
      </c>
      <c r="G218" s="69"/>
      <c r="H218" s="66" t="s">
        <v>47</v>
      </c>
      <c r="I218" s="49"/>
      <c r="J218" s="49"/>
    </row>
    <row r="219" spans="1:10" ht="12.75">
      <c r="A219" s="42"/>
      <c r="B219" s="67"/>
      <c r="C219" s="65"/>
      <c r="D219" s="65"/>
      <c r="E219" s="65"/>
      <c r="F219" s="70" t="s">
        <v>98</v>
      </c>
      <c r="G219" s="69"/>
      <c r="H219" s="70" t="s">
        <v>26</v>
      </c>
      <c r="I219" s="49"/>
      <c r="J219" s="49"/>
    </row>
    <row r="220" spans="1:10" ht="12.75">
      <c r="A220" s="42"/>
      <c r="B220" s="67"/>
      <c r="C220" s="65"/>
      <c r="D220" s="65"/>
      <c r="E220" s="65"/>
      <c r="F220" s="70" t="s">
        <v>21</v>
      </c>
      <c r="G220" s="69"/>
      <c r="H220" s="70" t="s">
        <v>29</v>
      </c>
      <c r="I220" s="49"/>
      <c r="J220" s="49"/>
    </row>
    <row r="221" spans="2:8" ht="12.75">
      <c r="B221" s="65"/>
      <c r="C221" s="65"/>
      <c r="D221" s="65"/>
      <c r="E221" s="65"/>
      <c r="F221" s="70" t="s">
        <v>131</v>
      </c>
      <c r="G221" s="65"/>
      <c r="H221" s="70" t="str">
        <f>+F221</f>
        <v>30.04.2005</v>
      </c>
    </row>
    <row r="222" spans="2:8" ht="12.75">
      <c r="B222" s="65"/>
      <c r="C222" s="65"/>
      <c r="D222" s="65"/>
      <c r="E222" s="65"/>
      <c r="F222" s="70"/>
      <c r="G222" s="65"/>
      <c r="H222" s="70"/>
    </row>
    <row r="223" spans="2:8" ht="13.5" thickBot="1">
      <c r="B223" s="65" t="s">
        <v>148</v>
      </c>
      <c r="C223" s="65"/>
      <c r="D223" s="65"/>
      <c r="E223" s="65"/>
      <c r="F223" s="71">
        <f>+'IS'!C39</f>
        <v>-3218</v>
      </c>
      <c r="G223" s="72"/>
      <c r="H223" s="71">
        <f>+'IS'!G39</f>
        <v>-3218</v>
      </c>
    </row>
    <row r="224" spans="2:8" ht="13.5" thickTop="1">
      <c r="B224" s="65"/>
      <c r="C224" s="65"/>
      <c r="D224" s="65"/>
      <c r="E224" s="65"/>
      <c r="F224" s="73"/>
      <c r="G224" s="72"/>
      <c r="H224" s="73"/>
    </row>
    <row r="225" spans="2:13" ht="12.75">
      <c r="B225" s="65" t="s">
        <v>101</v>
      </c>
      <c r="C225" s="65"/>
      <c r="D225" s="65"/>
      <c r="E225" s="65"/>
      <c r="F225" s="73"/>
      <c r="G225" s="72"/>
      <c r="H225" s="73"/>
      <c r="J225" s="6"/>
      <c r="K225" s="6"/>
      <c r="L225" s="6"/>
      <c r="M225" s="6"/>
    </row>
    <row r="226" spans="2:8" ht="13.5" thickBot="1">
      <c r="B226" s="65" t="s">
        <v>99</v>
      </c>
      <c r="C226" s="65"/>
      <c r="D226" s="65"/>
      <c r="E226" s="65"/>
      <c r="F226" s="71">
        <v>140000</v>
      </c>
      <c r="G226" s="72"/>
      <c r="H226" s="71">
        <v>140000</v>
      </c>
    </row>
    <row r="227" spans="2:8" ht="13.5" thickTop="1">
      <c r="B227" s="65"/>
      <c r="C227" s="65"/>
      <c r="D227" s="65"/>
      <c r="E227" s="65"/>
      <c r="F227" s="73"/>
      <c r="G227" s="72"/>
      <c r="H227" s="73"/>
    </row>
    <row r="228" spans="2:8" ht="12.75">
      <c r="B228" s="74" t="s">
        <v>151</v>
      </c>
      <c r="C228" s="65"/>
      <c r="D228" s="65"/>
      <c r="E228" s="65"/>
      <c r="F228" s="73">
        <f>(F223/F226)*100</f>
        <v>-2.2985714285714285</v>
      </c>
      <c r="G228" s="72"/>
      <c r="H228" s="73">
        <f>(H223/H226)*100</f>
        <v>-2.2985714285714285</v>
      </c>
    </row>
    <row r="229" spans="2:8" ht="12.75">
      <c r="B229" s="74" t="s">
        <v>144</v>
      </c>
      <c r="C229" s="65"/>
      <c r="D229" s="65"/>
      <c r="E229" s="65"/>
      <c r="F229" s="73">
        <f>F228</f>
        <v>-2.2985714285714285</v>
      </c>
      <c r="G229" s="72"/>
      <c r="H229" s="73">
        <f>+H228</f>
        <v>-2.2985714285714285</v>
      </c>
    </row>
    <row r="230" spans="2:8" ht="12.75">
      <c r="B230" s="65"/>
      <c r="C230" s="65"/>
      <c r="D230" s="65"/>
      <c r="E230" s="65"/>
      <c r="F230" s="73"/>
      <c r="G230" s="72"/>
      <c r="H230" s="73"/>
    </row>
    <row r="231" spans="2:8" ht="12.75">
      <c r="B231" s="65" t="s">
        <v>104</v>
      </c>
      <c r="C231" s="65"/>
      <c r="D231" s="65"/>
      <c r="E231" s="65"/>
      <c r="F231" s="75"/>
      <c r="G231" s="72"/>
      <c r="H231" s="75"/>
    </row>
    <row r="232" spans="2:8" ht="13.5" thickBot="1">
      <c r="B232" s="65" t="s">
        <v>103</v>
      </c>
      <c r="C232" s="65"/>
      <c r="D232" s="65"/>
      <c r="E232" s="65"/>
      <c r="F232" s="71">
        <v>140000</v>
      </c>
      <c r="G232" s="72"/>
      <c r="H232" s="71">
        <f>F232</f>
        <v>140000</v>
      </c>
    </row>
    <row r="233" spans="2:8" ht="13.5" thickTop="1">
      <c r="B233" s="65"/>
      <c r="C233" s="65"/>
      <c r="D233" s="65"/>
      <c r="E233" s="65"/>
      <c r="F233" s="73"/>
      <c r="G233" s="72"/>
      <c r="H233" s="73"/>
    </row>
    <row r="234" spans="2:8" ht="12.75">
      <c r="B234" s="74" t="s">
        <v>151</v>
      </c>
      <c r="C234" s="65"/>
      <c r="D234" s="65"/>
      <c r="E234" s="65"/>
      <c r="F234" s="76">
        <f>(F223/F232)*100</f>
        <v>-2.2985714285714285</v>
      </c>
      <c r="G234" s="65"/>
      <c r="H234" s="77">
        <f>+H223/H232*100</f>
        <v>-2.2985714285714285</v>
      </c>
    </row>
    <row r="235" spans="2:8" ht="12.75">
      <c r="B235" s="74" t="s">
        <v>144</v>
      </c>
      <c r="C235" s="65"/>
      <c r="D235" s="65"/>
      <c r="E235" s="65"/>
      <c r="F235" s="77">
        <f>F234</f>
        <v>-2.2985714285714285</v>
      </c>
      <c r="G235" s="65"/>
      <c r="H235" s="77">
        <f>+H234</f>
        <v>-2.2985714285714285</v>
      </c>
    </row>
    <row r="236" spans="2:8" ht="12.75">
      <c r="B236" s="65"/>
      <c r="C236" s="65"/>
      <c r="D236" s="65"/>
      <c r="E236" s="65"/>
      <c r="F236" s="70"/>
      <c r="G236" s="65"/>
      <c r="H236" s="70"/>
    </row>
    <row r="237" spans="2:8" ht="12.75">
      <c r="B237" s="65"/>
      <c r="C237" s="65"/>
      <c r="D237" s="65"/>
      <c r="E237" s="65"/>
      <c r="F237" s="70"/>
      <c r="G237" s="65"/>
      <c r="H237" s="70"/>
    </row>
    <row r="238" spans="1:8" ht="12.75">
      <c r="A238" s="42" t="s">
        <v>163</v>
      </c>
      <c r="B238" s="67" t="s">
        <v>164</v>
      </c>
      <c r="C238" s="65"/>
      <c r="D238" s="65"/>
      <c r="E238" s="65"/>
      <c r="F238" s="70"/>
      <c r="G238" s="65"/>
      <c r="H238" s="70"/>
    </row>
    <row r="239" spans="2:8" ht="12.75">
      <c r="B239" s="65"/>
      <c r="C239" s="65"/>
      <c r="D239" s="65"/>
      <c r="E239" s="65"/>
      <c r="F239" s="70"/>
      <c r="G239" s="65"/>
      <c r="H239" s="70"/>
    </row>
    <row r="240" spans="2:8" ht="12.75">
      <c r="B240" s="65"/>
      <c r="C240" s="65"/>
      <c r="D240" s="65"/>
      <c r="E240" s="65"/>
      <c r="F240" s="70"/>
      <c r="G240" s="65"/>
      <c r="H240" s="70"/>
    </row>
    <row r="241" spans="2:8" ht="12.75">
      <c r="B241" s="65"/>
      <c r="C241" s="65"/>
      <c r="D241" s="65"/>
      <c r="E241" s="65"/>
      <c r="F241" s="70"/>
      <c r="G241" s="65"/>
      <c r="H241" s="70"/>
    </row>
    <row r="242" spans="2:8" ht="12.75">
      <c r="B242" s="65"/>
      <c r="C242" s="65"/>
      <c r="D242" s="65"/>
      <c r="E242" s="65"/>
      <c r="F242" s="70"/>
      <c r="G242" s="65"/>
      <c r="H242" s="70"/>
    </row>
    <row r="243" spans="2:8" ht="12.75">
      <c r="B243" s="65"/>
      <c r="C243" s="65"/>
      <c r="D243" s="65"/>
      <c r="E243" s="65"/>
      <c r="F243" s="70"/>
      <c r="G243" s="65"/>
      <c r="H243" s="70"/>
    </row>
    <row r="244" spans="2:8" ht="12.75">
      <c r="B244" s="65"/>
      <c r="C244" s="65"/>
      <c r="D244" s="65"/>
      <c r="E244" s="65"/>
      <c r="F244" s="75"/>
      <c r="G244" s="72"/>
      <c r="H244" s="75"/>
    </row>
    <row r="245" spans="2:8" ht="12.75">
      <c r="B245" s="65"/>
      <c r="C245" s="65"/>
      <c r="D245" s="65"/>
      <c r="E245" s="65"/>
      <c r="F245" s="75"/>
      <c r="G245" s="72"/>
      <c r="H245" s="75"/>
    </row>
    <row r="246" spans="6:8" ht="12.75">
      <c r="F246" s="10"/>
      <c r="H246" s="10"/>
    </row>
    <row r="247" spans="6:8" ht="12.75">
      <c r="F247" s="10"/>
      <c r="H247" s="10"/>
    </row>
    <row r="248" spans="6:8" ht="12.75">
      <c r="F248" s="10"/>
      <c r="H248" s="10"/>
    </row>
    <row r="249" spans="6:8" ht="12.75">
      <c r="F249" s="10"/>
      <c r="H249" s="10"/>
    </row>
    <row r="250" spans="6:8" ht="12.75">
      <c r="F250" s="10"/>
      <c r="H250" s="10"/>
    </row>
    <row r="251" spans="6:8" ht="12.75">
      <c r="F251" s="10"/>
      <c r="H251" s="10"/>
    </row>
    <row r="252" spans="6:8" ht="12.75">
      <c r="F252" s="10"/>
      <c r="H252" s="10"/>
    </row>
  </sheetData>
  <mergeCells count="8">
    <mergeCell ref="B85:I85"/>
    <mergeCell ref="B31:I32"/>
    <mergeCell ref="B39:I40"/>
    <mergeCell ref="B83:E83"/>
    <mergeCell ref="B101:C101"/>
    <mergeCell ref="B87:C87"/>
    <mergeCell ref="B92:C92"/>
    <mergeCell ref="B96:D96"/>
  </mergeCells>
  <printOptions/>
  <pageMargins left="0.75" right="0.75" top="0.83" bottom="0.9" header="0.5" footer="0.5"/>
  <pageSetup horizontalDpi="600" verticalDpi="600" orientation="portrait" paperSize="9"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KPMG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KPMG</dc:creator>
  <cp:keywords/>
  <dc:description/>
  <cp:lastModifiedBy>Ooi Chin Guan</cp:lastModifiedBy>
  <cp:lastPrinted>2005-06-29T08:57:28Z</cp:lastPrinted>
  <dcterms:created xsi:type="dcterms:W3CDTF">2001-03-17T05:13:36Z</dcterms:created>
  <dcterms:modified xsi:type="dcterms:W3CDTF">2004-07-09T09:37:23Z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